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tabRatio="978" activeTab="0"/>
  </bookViews>
  <sheets>
    <sheet name="Prognose" sheetId="1" r:id="rId1"/>
  </sheets>
  <definedNames/>
  <calcPr fullCalcOnLoad="1"/>
</workbook>
</file>

<file path=xl/sharedStrings.xml><?xml version="1.0" encoding="utf-8"?>
<sst xmlns="http://schemas.openxmlformats.org/spreadsheetml/2006/main" count="373" uniqueCount="128">
  <si>
    <t>Bevillingsområde Finansposter</t>
  </si>
  <si>
    <t>Bevillingsområde: Finansposter</t>
  </si>
  <si>
    <t>7.52 Renter af kortfristet gæld i øvrigt</t>
  </si>
  <si>
    <t>7.55 Renter af langfristet gæld</t>
  </si>
  <si>
    <t>8.28 Forskydninger i kortfristede tilgodeh. i øvrigt</t>
  </si>
  <si>
    <t>8.55 Forskydninger i langfristet gæld</t>
  </si>
  <si>
    <t>7.28 Renter af kortfrist. tilgodehavender i øvrigt</t>
  </si>
  <si>
    <t>På bevillingsområdet Undervisning forventes et samlet merforbrug på ca. 20,5 mill. kr. Merforbruget skyldes, at skolerne forventer at overføre ca. 28,8 mill. kr. i negativ opsparing til 2008. Heraf udgør de 22,6 mill. kr. overførslen af opsparing fra 2006 til 2007. Det resterende merforbrug på 6,2 mill. kr. vedrører 2007. Der forventes et mindreforbrug på budgetposterne under Faglighed For Alle på i alt 8,3 mill. kr., som skyldes en anden udmøntningstakt end oprindeligt forudsat.</t>
  </si>
  <si>
    <t>På funktion 3.22.01.1 Folkeskoler forventes et samlet merforbrug på 20,5 mio. kr. Merforbruget skyldes, at skolernes regnskab for 2007 på nuværende tidspunkt forventes at udvise et merforbrug på 28,8 mill. kr. Heraf er de 22,6 mill. kr. merforbrug fra regnskabsåret 2006, mens det resterende merforbrug på 6,2 mill. kr. vedrører 2007. Der forventes et mindreforbrug på budgetposterne under Faglighed For Alle på i alt 8,3 mill. kr., som skyldes en anden udmøntningstakt end oprindeligt forudsat.</t>
  </si>
  <si>
    <t>På baggrund af central beregning vurderes det, at daginstitutionerne samlet set vil spare ca. 70mill. kr. op i løbet af 2007, som forventes overført til 2008. 
Der forventes et mindreforbrug på 31,6 mill. kr. som følge af puljemidler der endnu ikke er udmeldt. Skønnet tager udgangspunkt i, at det ikke er muligt at nå at forbruge midlerne.</t>
  </si>
  <si>
    <t>På området for dagtilbud til 0-6 årige er der i 2006 indført en ny pladsafregningsmodel til budgetudmelding til daginstitutionerne. Modellen indebærer, at daginstitutionerne får udmeldt budget efter sidste års belægning, hvor det tidligere år er blevet udmeldt efter institutionernes pladsnormering. Med den nye afregningsmodel er budgettet på funktionerne 5.25.12.1-5.25.14.1 Vuggestue, Børnehave og Integrerede daginstitutioner reduceret med 14,6 mill. kr. samtidigt kan det fra regnskabet 2006 konstateres at institutionerne passede børn for 17mio.kr. uden at blive kompenseret. Der vil blive foretaget en opgørelse over afregningsmodellens effekter. Det kan betyde, at nogle institutioner vil blive indstillet til at blive gældssaneret, mens andre nu er blevet mere opmærksomme på afregningsmodellens krav om aftale ved merindskrivning. På grund af en forskydning i efterspørgselsmønstret forventes der etableret færre nye børnehavepladser og flere nye vuggestuepladser end budgetteret. Der forventes fremlagt en bevillingsmæssig ændringssag i forbindelse med oktoberkalkulen for en tilpasning af de budgetterede
pladser kontra de faktisk etablerede pladser.
Der er vigende udgifter til fripladser, hvilket 
blandt andet skyldes højere indtægtsgrundlag 
i kommunen.</t>
  </si>
  <si>
    <t>Samlet set forventes der et mindreforbrug på  200,6 mill. kr. på funktionerne 5.25.12.1 til 5.25.14.1.
Den justerede forventning i forhold til april prognosen baseres dels på en forudsætning om omplacering af midler fra Dagområdet til Fritidshjem- og klubområdet til dækning af den nedsatte forældrebetaling på fritidshjem, samt mindreudgifter til 1. april børn og forsinkelse i iværksættelse af pladser. 
Der er tidlig indskrivning af børnehavebørn i fritidshjem i op til 4 måneder svarende til mindreudgifter på ca. 17,5 mill. kr. Udgifterne skal finansieres på bevillingsområdet Fritidshjem- og klubber, og søges omplaceret i forbindelse med oktoberprognosen når det reelle udgiftsbehov er konstateret. De 17,5 mill. kr. er indregnet i det forventede korrigerede budget.
Der forventes mindreudgifter på ca. 90 mill.kr. i det der på området er ikke etablerede pladser. Det forventes at pladserne vil blive brugt over kommende år i forbindelse med etablering af pladser og dels fra 2008 til at dække de merforbrug der er på de private pasningsordninger. 
Der forventes mindreudgifter på ca. 9 mill.kr. pga.
forsinkelser i iværksættelse af pladser i Børneplan I.
I 2008 vil der komme en helårseffekt på i alt 200 
vuggestuepladser og 110 børnehavepladser.</t>
  </si>
  <si>
    <t>3.22.09.1 Sprogsti. for to-sprg. børn i førskolealderen</t>
  </si>
  <si>
    <t>På bevillingsområdet Anlæg forventes et samlet mindreforbrug på 104,0 mill. kr., som ønskes overført til 2008 med henblik på færdiggørelse af igangværende projekter. Prognosen er udarbejdet på afvigelsesniveau og udtrykker alene det forventede mindreforbrug ved årets udgang. Det skyldes, at anlægsbudgettet overføres til KEjd i takt med, at der gives bevillinger. Ultimo budgettet vil således være markant mindre end det aktuelle budget. Det forventede forbrug er således fiktivt i den forstand, at det både indeholder forbrug i BUF og kommende overførsler til KEjd.</t>
  </si>
  <si>
    <t>Mindreforbruget skyldes, at en række af de projekter der indgår i Børneplanen er blevet forsinkede i forhold til de oprindelige planer. Det forventede mindreforbrug skal således overføres til 2008 til færdiggørelse af igangværende projekter.</t>
  </si>
  <si>
    <t>Der forventes ingen væsentlige afvigelser i forhold til budgettet.</t>
  </si>
  <si>
    <t>Mindreforbruget skyldes, at en række af de projekter der indgår i Børneplanen er blevet forsinkede i forhold til de oprindelige planer. Det forventede mindreforbrug skal således overføres til 2008 til færdiggørelse af igangværende projekter. Derudover indeholder budgettet et beløb på 32 mill. kr. til specialinstitutioner, som endnu ikke er endeligt disponeret.</t>
  </si>
  <si>
    <t>På bevillingsområdet Finansposter forventes ingen væsentlige afvigelser i forhold til budgettet.</t>
  </si>
  <si>
    <t>Der er i budgettet afsat midler til 1.023 pladser, men der forventes en væsentlig stigning i efterspørgslen på pladser i 2007, svarende til 170 pladser, hvilket der ikke er dækning for i budgettet. Samlet set forventes et merforbrug på 26,7 mill. kr. I den kommende fejebakkesag anmodes derfor om overførsel af 23 mill. kr fra Børneplanens anlægsbudget til driften af dagområdet til finansiering af det forventede merforbrug på dagområdet i 2007. Under forudsætning af at omflytningen godkendes, forventes der et merforbrug på 3,7 mill. kr. på funktionen. 
Stigningen i forhold til sidste prognose skyldes blandt andet en markant stigning i efterspørgslen til privat dagpleje, samtidig med at privat dagpleje nu i højere grad benyttes som et permanent tilbud. Merforbruget skyldes til dels at der i udgangspunktet er sket en underbudgettering i forhold til børnetallet. Stigningen i børnetallet sammenholdt med den kommunale forpligtigelse til at oprettet/godkende ordninger er med til at sikre, at kommunen kan overholde pasningsgarantien. Der forventes et tilsvarende
merforbrug i 2008, som der p.t. ikke kan anvises
dækning for.</t>
  </si>
  <si>
    <t>Se forklaring under funktion 5.25.14.1.</t>
  </si>
  <si>
    <t>Der forventes et mindreforbrug på 2,4 mill. kr. på baggrund af institutionernes opsparing, som forventes overført til 2008.</t>
  </si>
  <si>
    <t xml:space="preserve">Bevilling på 2 mill. kr. forventes overført til 2008, jf. BUU beslutning den 28. februar 2007 (j.nr. 2007-5591). </t>
  </si>
  <si>
    <t xml:space="preserve">På området Dagtilbud - special forventes et mindreforbrug på ca. 4,4 mill. kr. på baggrund af institutionernes opsparing på 2,4 mill. kr. samt BUU-beslutning om overførsel af 2 mill. kr. til 2008 vedrørende forebyggende foranstaltninger. </t>
  </si>
  <si>
    <t xml:space="preserve">Der forventes et samlet mindreforbrug på 2,1 mill. kr. Det skyldes en forventet overførsel til 2008 af institutionernes opsparing på ca. 4,9 mill. kr. samt et forventet merforbrug på ca. 2,8 mill. kr. som følge af oprettelse af nye pladser. </t>
  </si>
  <si>
    <t>Se forklaring under funktion 5.25.15.1.</t>
  </si>
  <si>
    <t xml:space="preserve">På funktionerne 5.25.14.1, 5.25.15.1 og 5.25.16.1 forventes der et samlet merforbrug på ca. 9,5 mill. kr., som primært skyldes oprettelse af nye pladser i specialinstitutioner i skoleåret 2007/2008 samt udpostering af statusposter vedrørende tidligere år. </t>
  </si>
  <si>
    <t xml:space="preserve">På bevillingsområdet Fritidshjem og Klubber - special forventes et samlet merforbrug på ca. 7,5 mill. kr. Merforbruget skyldes primært oprettelse af 42 nye pladser i skoleåret 2007/2008 samt udpostering af statusposter vedrørende tidligere år. </t>
  </si>
  <si>
    <t>På bevillingsområdet Specialundervisning forventes et samlet mindreforbrug på 17,5 mill. kr. Mindreforbruget skyldes, at specialskolernes regnskab for 2007 forventes at udvise et mindreforbrug på i alt 17,3 mill. kr. svarende til den overførte opsparing fra 2006. Derudover forventes et merforbrug på 1,3 mill. kr., som vedrører afskrivning af indtægter fra salg af pladser, samt et mindreforbrug på 1,5 mill. kr. vedrørende ABA-Doman.</t>
  </si>
  <si>
    <t>På funktion 3.22.08.1 kommunale specialskoler forventes et samlet mindreforbrug på 16,0 mill. kr. Mindreforbruget skyldes, at specialskolernes regnskab for 2007 forventes at udvise et mindreforbrug på i alt 17,3 mill. kr. svarende til den overførte opsparing fra 2006. Derudover forventes et merforbrug på 1,3 mill. kr., som vedrører afskrivning af statusposterede indtægter fra salg af pladser.</t>
  </si>
  <si>
    <t>Der forventes et mindreforbrug på 1,5 mill. kr. vedrørende ABA-Doman.</t>
  </si>
  <si>
    <t>Bevillingsområdet Miljø forventes stort set at balancere.</t>
  </si>
  <si>
    <t>Bevillingsområdet Sundhed forventes stort set at balancere.</t>
  </si>
  <si>
    <t>Bevillingsområdet Administration forventes at balancere.</t>
  </si>
  <si>
    <t>Der forventes et mindreforbrug, da lønudgifter til to pædægoger afholdes på funktion 5.25.16.1 Klubber.</t>
  </si>
  <si>
    <t>Funktionen indeholder både puljeinstitutioner og private institutioner samt køb af puljepladser i andre kommuner. Det korrigerede budget giver kun budgetmæssig dækning for puljeinstitutioner og køb af pladser. 
På puljeinstitutioner forventes et merforbrug på 2,8 mill. kr., hvilket hænger sammen med, at tilskuddet til puljeinstitutioner for januar 2006 blev placeret på en statuskonto og efterfølgende skulle have været udposteret i driften. I stedet er de først udposteret i august 2007, således at regnskabet bliver belastet med 13 måneders tilskud. 
Budgettet til køb af puljepladser forventes at balancere.
Tre store ordninger som tidligere hørte under privat børnepasning er i henholdsvis 2005 og 2006 blevet omdannet til private institutioner. Det drejer sig om i alt 64 ½-2 årspladser og 72 3-6 års pladser. Der har ikke tidligere været budgetmæssig dækning for private institutioner på funktionen, men for 2007 forventes budgettet at balancere, blandt andet som følge af sagen om bevillingsmæssige ændringer.</t>
  </si>
  <si>
    <t>Til privat børnepasning er der afsat et budget på 10,6 mill. kr, forudsat omplacering af midler fra 5.25.10.1 til 5.25.19.1. Der skønnes at være et samlet forbrug på ca. 23,5 mill. kr., hvilket giver et merforbrug på 12,9 mill. kr. Vurderingen er foretaget på baggrund af forventning om stigning i børnetallet i forhold til tidligere fremsatte prognoser. BUF har fremlagt indstilling for udvalget den 6. december 2006, hvor det foreslås, at merforbruget i 2007 dækkes inden for Børneplanens ramme. Der forventes et tilsvarende merforbrug i 2008, som der p.t. ikke kan anvises dækning for. Der forventes et merforbrug på køb og salg af pladser på  7,0 mill. kr. grundet efterreguleringer fra andre kommuner samt en forventning om et fald i antallet af solgte pladser til andre kommuner. I udregningen af afvigelsen er det forudsat at søskenderabatten er modregnet på funktioner.</t>
  </si>
  <si>
    <t>På bevillingsområdet Fritidshjem og Klubber forventes et samlet merforbrug på ca. 16,2 mill. kr. Det skyldes hovedsageligt et merforbrug vedrørende institutionernes opsparing på 11,5 mill. kr. samt en demografiregulering på 4,4 mill. kr.</t>
  </si>
  <si>
    <t xml:space="preserve">På funktionen er der et merforbrug på 0,7 mill. kr., som skyldes institutionernes opsparing, samt 0,3 mill. kr. i merforbrug, som skyldes demografireguleringer. Det øvrige merforbrug skal ses i sammenhæng med de øvrige funktioner og der forventes at ske en del omplaceringer i forbindelse med Oktoberprognosen. </t>
  </si>
  <si>
    <t xml:space="preserve">På funktionen forventes der et mindreforbrug på 47,5 mill. kr. Merforbruget skal ses i sammenhæng med de øvrige funktioner og der forventes at ske en del omplaceringer i forbindelse med Oktoberprognosen. </t>
  </si>
  <si>
    <t xml:space="preserve">På funktionerne 5.25.14.1, 5.25.15.1 og 5.25.16.1 forventes der et samlet merforbrug på 59,0 mill. kr. 10,8 mill. kr. skyldes, at institutionerne forventer at forbruge hele deres overførsel fra 2006 samt yderligere 10,8 mill. kr. 4,1 mill. kr. skyldes demografireguleringer, der ikke modsvares i en forventning om et tilsvarende fald i aktiviteten. Det resternde merforbrug på 44,1 mill. kr. skal ses i sammenhæng med de øvrige funktioner og der forventes at ske en del omplaceringer i forbindelse med Oktoberprognosen. </t>
  </si>
  <si>
    <t>På bevillingsområdet Dagtilbud forventes et mindreforbrug på ca. 174,1 mill. kr., som dog forventes overført til 2008 til afvikling af opgaven/aktiviteten. Det store forventede mindreforbrug skyldes flere ting. Mindreforbrug på ca. 90 mill. kr. vedrørende ikke-etablerede pladser, ca. 70 mill. kr. vedrørende daginstitutionernes opsparing, 9 mill. kr. som følge af forsinkelser i iværksættelse af pladser i Børneplanen samt 31,6 mill. kr. i forhold til puljemidler. Merforbrug på ca. 2,8 mill. kr. vedrørende tilskud til puljeinstitutioner, 3,7 mill. kr. vedrørende stigning i efterspørgslen til privat dagpleje, ca. 13 mill. kr. vedrørende privat børnepasning samt 7 mill. kr. som følge af et merforbrug på køb og salg af pladser.</t>
  </si>
  <si>
    <t>Forventede budgetmæssige korrektioner</t>
  </si>
  <si>
    <t>Kor. Budget</t>
  </si>
  <si>
    <t>Forv. ændr.</t>
  </si>
  <si>
    <t>3.22.08.3 Kommunale specialskoler</t>
  </si>
  <si>
    <t>3.35.63.3 Musikarrangementer</t>
  </si>
  <si>
    <t>Bevillingsområde Dagtilbud</t>
  </si>
  <si>
    <t>Bevillingsområde: Dagtilbud</t>
  </si>
  <si>
    <t>Afvigelse</t>
  </si>
  <si>
    <t>Nettoudgifter i 1.000 kr.</t>
  </si>
  <si>
    <t>Efterspørgselsstyrede serviceområder, drift</t>
  </si>
  <si>
    <t>Efterspørgselsstyrede serviceområder i alt</t>
  </si>
  <si>
    <t>Rammestyrede områder, drift</t>
  </si>
  <si>
    <t>Rammestyrede områder i alt</t>
  </si>
  <si>
    <t>Sum</t>
  </si>
  <si>
    <t>Bevillingsområde Dagtilbud - special</t>
  </si>
  <si>
    <t>Bevillingsområde Undervisning</t>
  </si>
  <si>
    <t>Bevillingsområde: Undervisning</t>
  </si>
  <si>
    <t>Bevillingsområde Specialundervisning</t>
  </si>
  <si>
    <t>Bevillingsområde: Specialundervisning</t>
  </si>
  <si>
    <t>Bevillingsområde Miljø</t>
  </si>
  <si>
    <t>Bevillingsområde: Miljø</t>
  </si>
  <si>
    <t>Bevillingsområde Sundhed</t>
  </si>
  <si>
    <t>Bevillingsområde: Sundhed</t>
  </si>
  <si>
    <t>Bevillingsområde Administration</t>
  </si>
  <si>
    <t>Bevillingsområde: Administration</t>
  </si>
  <si>
    <t>Bevillingsområde Anlæg</t>
  </si>
  <si>
    <t>Bevillingsområde: Fritidshjem og klubber - special</t>
  </si>
  <si>
    <t>Bevillingsområde Fritidshjem og klubber - special</t>
  </si>
  <si>
    <t>Bevillingsområde: Anlæg</t>
  </si>
  <si>
    <t>Bevillingsområde: Fritidshjem og klubber</t>
  </si>
  <si>
    <t>Bevillingsområde Fritidshjem og klubber</t>
  </si>
  <si>
    <t>Bevillingsområde: Dagtilbud - special</t>
  </si>
  <si>
    <t>mill. kr.</t>
  </si>
  <si>
    <t>Forventet regnskab for 2006</t>
  </si>
  <si>
    <t>Korrigeret budget for 2006</t>
  </si>
  <si>
    <t>Korrigeret budget for 2007</t>
  </si>
  <si>
    <t>Forventet regnskab for 2007</t>
  </si>
  <si>
    <t>3.22.09.1 Sprogstimulering for tosprogede</t>
  </si>
  <si>
    <t>5.25.10.1 Fælles formål</t>
  </si>
  <si>
    <t>5.25.11.1 Dagpleje</t>
  </si>
  <si>
    <t>5.25.12.1 Vuggestuer</t>
  </si>
  <si>
    <t>5.25.14.1 Integrerede daginstitutioner</t>
  </si>
  <si>
    <t>5.25.15.1 Fritidshjem</t>
  </si>
  <si>
    <t>5.25.16.1 Klubber og andre socialpæd.</t>
  </si>
  <si>
    <t>5.25.19.1 Tilskud til puljeordninger m.v.</t>
  </si>
  <si>
    <t>0.25.13.1 Andre faste ejendomme</t>
  </si>
  <si>
    <t>0.28.20.1 Grønne områder og naturpladser</t>
  </si>
  <si>
    <t>3.30.44.1 Produktionsskoler</t>
  </si>
  <si>
    <t>5.46.60.1 Introduktionsprogram m.v.</t>
  </si>
  <si>
    <t>6.45.51.1 Sekretariat og forvaltninger</t>
  </si>
  <si>
    <t>5.25.13.1 Børnehaver</t>
  </si>
  <si>
    <t>5.25.17.1 Særlige dagtilbud og klubber</t>
  </si>
  <si>
    <t>5.28.21.1 Forebyggende foranstaltninger</t>
  </si>
  <si>
    <t>5.35.40.1 Rådgivning og rådgivningsinst.</t>
  </si>
  <si>
    <t>0.32.31.1 Stadions, idrætsanlæg m.v.</t>
  </si>
  <si>
    <t>3.22.05.1 Skolefritidsordninger</t>
  </si>
  <si>
    <t>3.22.10.1 Bidrag til statslige/private skoler</t>
  </si>
  <si>
    <t>5.25.14.1 Integrerede institutioner</t>
  </si>
  <si>
    <t>5.28.23.1 Døgninstitutioner for børn/unge</t>
  </si>
  <si>
    <t>3.22.01.1 Folkeskoler</t>
  </si>
  <si>
    <t>3.22.02.1 Fællesudgifter for skolevæsen</t>
  </si>
  <si>
    <t>3.22.03.1 Syge- og hjemmeundervisning</t>
  </si>
  <si>
    <t>3.22.06.1 Befordring af elever i gr.skolen</t>
  </si>
  <si>
    <t>3.22.07.1 Specialundervisning i reg. tilbud</t>
  </si>
  <si>
    <t>3.22.08.1 Kommunale specialskoler</t>
  </si>
  <si>
    <t>3.22.12.1 Efterskoler og ungdomsskoler</t>
  </si>
  <si>
    <t>3.22.14.1 Ungdommens Uddannelsesvejl.</t>
  </si>
  <si>
    <t>3.22.16.1 Specialpæd. bistand til børn</t>
  </si>
  <si>
    <t>3.30.45.1 Erhvervsgrunduddannelser</t>
  </si>
  <si>
    <t>3.38.76.1 Ungdomsskolevirksomhed</t>
  </si>
  <si>
    <t>3.35.63.1 Musikarrangementer</t>
  </si>
  <si>
    <t>3.22.04.1 Pæd. psykologisk rådgivning</t>
  </si>
  <si>
    <t>3.22.17.1 Specialpæd. bistand til voksne</t>
  </si>
  <si>
    <t>4.62.89.1 Kommunal sundhedstjeneste</t>
  </si>
  <si>
    <t>5.28.20.1 Plejefamilier og opholdssteder</t>
  </si>
  <si>
    <t>4.62.85.1 Kommunal tandpleje</t>
  </si>
  <si>
    <t>6.42.41.1 Kommunalbestyrelsesmedl.</t>
  </si>
  <si>
    <t>6.42.42.1 Kommissioner, råd og nævn</t>
  </si>
  <si>
    <t>6.42.43.1 Valg m.v.</t>
  </si>
  <si>
    <t>6.45.50.1 Administrationsbygninger</t>
  </si>
  <si>
    <t>3.22.01.3 Folkeskoler</t>
  </si>
  <si>
    <t>3.22.05.3 Skolefritidsordninger</t>
  </si>
  <si>
    <t>3.22.07.3 Specialundervisning i regionale tilbud</t>
  </si>
  <si>
    <t>5.25.14.3 Integrerede institutioner</t>
  </si>
  <si>
    <t>5.25.15.3 Fritidshjem</t>
  </si>
  <si>
    <t>5.25.16.3 Klubber og andre socialpæd. fritidstilbud</t>
  </si>
  <si>
    <t>6.45.51.3 Sekretariat og forvaltninger</t>
  </si>
</sst>
</file>

<file path=xl/styles.xml><?xml version="1.0" encoding="utf-8"?>
<styleSheet xmlns="http://schemas.openxmlformats.org/spreadsheetml/2006/main">
  <numFmts count="1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2]\ #.##000_);[Red]\([$€-2]\ #.##000\)"/>
    <numFmt numFmtId="168" formatCode="#,##0.0"/>
    <numFmt numFmtId="169" formatCode="0.0"/>
    <numFmt numFmtId="170" formatCode="#,##0.0000"/>
    <numFmt numFmtId="171" formatCode="0.000"/>
    <numFmt numFmtId="172" formatCode="0.0000"/>
    <numFmt numFmtId="173" formatCode="#,##0.000"/>
    <numFmt numFmtId="174" formatCode="#,##0.00000"/>
  </numFmts>
  <fonts count="15">
    <font>
      <sz val="10"/>
      <name val="Arial"/>
      <family val="0"/>
    </font>
    <font>
      <sz val="10"/>
      <name val="Times New Roman"/>
      <family val="1"/>
    </font>
    <font>
      <b/>
      <sz val="12"/>
      <name val="Verdana"/>
      <family val="2"/>
    </font>
    <font>
      <sz val="10"/>
      <name val="Verdana"/>
      <family val="2"/>
    </font>
    <font>
      <b/>
      <sz val="8"/>
      <color indexed="8"/>
      <name val="Verdana"/>
      <family val="2"/>
    </font>
    <font>
      <sz val="8"/>
      <color indexed="8"/>
      <name val="Verdana"/>
      <family val="2"/>
    </font>
    <font>
      <b/>
      <i/>
      <sz val="8"/>
      <name val="Verdana"/>
      <family val="2"/>
    </font>
    <font>
      <sz val="8"/>
      <name val="Verdana"/>
      <family val="2"/>
    </font>
    <font>
      <b/>
      <sz val="8"/>
      <name val="Verdana"/>
      <family val="2"/>
    </font>
    <font>
      <sz val="8"/>
      <color indexed="10"/>
      <name val="Verdana"/>
      <family val="2"/>
    </font>
    <font>
      <b/>
      <sz val="12"/>
      <color indexed="8"/>
      <name val="Times New Roman"/>
      <family val="1"/>
    </font>
    <font>
      <sz val="8"/>
      <name val="Arial"/>
      <family val="0"/>
    </font>
    <font>
      <u val="single"/>
      <sz val="7.5"/>
      <color indexed="12"/>
      <name val="Arial"/>
      <family val="0"/>
    </font>
    <font>
      <u val="single"/>
      <sz val="7.5"/>
      <color indexed="36"/>
      <name val="Arial"/>
      <family val="0"/>
    </font>
    <font>
      <b/>
      <sz val="10"/>
      <name val="Arial"/>
      <family val="2"/>
    </font>
  </fonts>
  <fills count="3">
    <fill>
      <patternFill/>
    </fill>
    <fill>
      <patternFill patternType="gray125"/>
    </fill>
    <fill>
      <patternFill patternType="solid">
        <fgColor indexed="9"/>
        <bgColor indexed="64"/>
      </patternFill>
    </fill>
  </fills>
  <borders count="30">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color indexed="8"/>
      </right>
      <top>
        <color indexed="63"/>
      </top>
      <bottom>
        <color indexed="63"/>
      </bottom>
    </border>
    <border>
      <left style="medium"/>
      <right style="medium"/>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color indexed="8"/>
      </left>
      <right>
        <color indexed="63"/>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thin"/>
      <right>
        <color indexed="63"/>
      </right>
      <top style="thin"/>
      <bottom style="thin"/>
    </border>
    <border>
      <left>
        <color indexed="63"/>
      </left>
      <right style="thin"/>
      <top style="thin"/>
      <bottom style="thin"/>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37">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2" borderId="1" xfId="0" applyFont="1" applyFill="1" applyBorder="1" applyAlignment="1">
      <alignmen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vertical="top" wrapText="1"/>
    </xf>
    <xf numFmtId="0" fontId="5" fillId="2" borderId="2" xfId="0" applyFont="1" applyFill="1" applyBorder="1" applyAlignment="1">
      <alignment horizontal="right" vertical="top" wrapText="1"/>
    </xf>
    <xf numFmtId="0" fontId="6" fillId="0" borderId="2" xfId="0" applyFont="1" applyBorder="1" applyAlignment="1">
      <alignment wrapText="1"/>
    </xf>
    <xf numFmtId="0" fontId="7" fillId="0" borderId="2" xfId="0" applyFont="1" applyBorder="1" applyAlignment="1">
      <alignment wrapText="1"/>
    </xf>
    <xf numFmtId="3" fontId="7" fillId="0" borderId="4" xfId="0" applyNumberFormat="1" applyFont="1" applyBorder="1" applyAlignment="1">
      <alignment horizontal="right" wrapText="1"/>
    </xf>
    <xf numFmtId="0" fontId="8" fillId="0" borderId="5" xfId="0" applyFont="1" applyBorder="1" applyAlignment="1">
      <alignment vertical="top" wrapText="1"/>
    </xf>
    <xf numFmtId="3" fontId="8" fillId="0" borderId="6" xfId="0" applyNumberFormat="1" applyFont="1" applyBorder="1" applyAlignment="1">
      <alignment horizontal="right" wrapText="1"/>
    </xf>
    <xf numFmtId="0" fontId="6" fillId="0" borderId="2" xfId="0" applyFont="1" applyBorder="1" applyAlignment="1">
      <alignment horizontal="justify" vertical="top" wrapText="1"/>
    </xf>
    <xf numFmtId="0" fontId="7" fillId="0" borderId="2" xfId="0" applyFont="1" applyBorder="1" applyAlignment="1">
      <alignment horizontal="justify" vertical="top" wrapText="1"/>
    </xf>
    <xf numFmtId="0" fontId="8" fillId="0" borderId="5" xfId="0" applyFont="1" applyBorder="1" applyAlignment="1">
      <alignment horizontal="justify" vertical="top" wrapText="1"/>
    </xf>
    <xf numFmtId="0" fontId="8" fillId="0" borderId="3" xfId="0" applyFont="1" applyBorder="1" applyAlignment="1">
      <alignment horizontal="justify" vertical="top" wrapText="1"/>
    </xf>
    <xf numFmtId="3" fontId="4" fillId="2" borderId="7" xfId="0" applyNumberFormat="1" applyFont="1" applyFill="1" applyBorder="1" applyAlignment="1">
      <alignment horizontal="right" wrapText="1"/>
    </xf>
    <xf numFmtId="0" fontId="6" fillId="0" borderId="2" xfId="0" applyFont="1" applyBorder="1" applyAlignment="1">
      <alignment horizontal="left" wrapText="1"/>
    </xf>
    <xf numFmtId="0" fontId="7" fillId="0" borderId="2" xfId="0" applyFont="1" applyBorder="1" applyAlignment="1">
      <alignment horizontal="left" wrapText="1"/>
    </xf>
    <xf numFmtId="0" fontId="7" fillId="0" borderId="0" xfId="0" applyFont="1" applyAlignment="1">
      <alignment horizontal="left" wrapText="1"/>
    </xf>
    <xf numFmtId="3" fontId="7" fillId="0" borderId="8" xfId="0" applyNumberFormat="1" applyFont="1" applyBorder="1" applyAlignment="1">
      <alignment horizontal="right" wrapText="1"/>
    </xf>
    <xf numFmtId="0" fontId="8" fillId="0" borderId="5" xfId="0" applyFont="1" applyBorder="1" applyAlignment="1">
      <alignment horizontal="left" wrapText="1"/>
    </xf>
    <xf numFmtId="3" fontId="8" fillId="0" borderId="9" xfId="0" applyNumberFormat="1" applyFont="1" applyBorder="1" applyAlignment="1">
      <alignment horizontal="right" wrapText="1"/>
    </xf>
    <xf numFmtId="0" fontId="8" fillId="0" borderId="3" xfId="0" applyFont="1" applyBorder="1" applyAlignment="1">
      <alignment horizontal="left" wrapText="1"/>
    </xf>
    <xf numFmtId="3" fontId="8" fillId="0" borderId="10" xfId="0" applyNumberFormat="1" applyFont="1" applyBorder="1" applyAlignment="1">
      <alignment horizontal="right" wrapText="1"/>
    </xf>
    <xf numFmtId="0" fontId="10" fillId="0" borderId="0" xfId="0" applyFont="1" applyAlignment="1">
      <alignment horizontal="justify"/>
    </xf>
    <xf numFmtId="0" fontId="7" fillId="0" borderId="2" xfId="0" applyFont="1" applyBorder="1" applyAlignment="1">
      <alignment vertical="top" wrapText="1"/>
    </xf>
    <xf numFmtId="0" fontId="8" fillId="0" borderId="5" xfId="0" applyFont="1" applyBorder="1" applyAlignment="1">
      <alignment wrapText="1"/>
    </xf>
    <xf numFmtId="3" fontId="4" fillId="0" borderId="6" xfId="0" applyNumberFormat="1" applyFont="1" applyBorder="1" applyAlignment="1">
      <alignment horizontal="right" wrapText="1"/>
    </xf>
    <xf numFmtId="3" fontId="7" fillId="0" borderId="4" xfId="0" applyNumberFormat="1" applyFont="1" applyBorder="1" applyAlignment="1">
      <alignment horizontal="right" vertical="top" wrapText="1"/>
    </xf>
    <xf numFmtId="0" fontId="8" fillId="0" borderId="3" xfId="0" applyFont="1" applyBorder="1" applyAlignment="1">
      <alignment wrapText="1"/>
    </xf>
    <xf numFmtId="3" fontId="8" fillId="0" borderId="7" xfId="0" applyNumberFormat="1" applyFont="1" applyBorder="1" applyAlignment="1">
      <alignment horizontal="right" wrapText="1"/>
    </xf>
    <xf numFmtId="0" fontId="7" fillId="0" borderId="3" xfId="0" applyFont="1" applyBorder="1" applyAlignment="1">
      <alignment vertical="top" wrapText="1"/>
    </xf>
    <xf numFmtId="3" fontId="0" fillId="0" borderId="0" xfId="0" applyNumberFormat="1" applyAlignment="1">
      <alignment/>
    </xf>
    <xf numFmtId="3" fontId="5" fillId="2" borderId="4" xfId="0" applyNumberFormat="1" applyFont="1" applyFill="1" applyBorder="1" applyAlignment="1">
      <alignment horizontal="center" vertical="top" wrapText="1"/>
    </xf>
    <xf numFmtId="3" fontId="5" fillId="2" borderId="8" xfId="0" applyNumberFormat="1" applyFont="1" applyFill="1" applyBorder="1" applyAlignment="1">
      <alignment horizontal="center" vertical="top" wrapText="1"/>
    </xf>
    <xf numFmtId="3" fontId="7" fillId="0" borderId="4"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8" xfId="0" applyNumberFormat="1" applyFont="1" applyBorder="1" applyAlignment="1">
      <alignment horizontal="justify" vertical="top" wrapText="1"/>
    </xf>
    <xf numFmtId="3" fontId="7" fillId="0" borderId="8" xfId="0" applyNumberFormat="1" applyFont="1" applyBorder="1" applyAlignment="1">
      <alignment horizontal="left" wrapText="1"/>
    </xf>
    <xf numFmtId="3" fontId="9" fillId="0" borderId="8" xfId="0" applyNumberFormat="1" applyFont="1" applyBorder="1" applyAlignment="1">
      <alignment horizontal="right" wrapText="1"/>
    </xf>
    <xf numFmtId="3" fontId="7" fillId="0" borderId="0" xfId="0" applyNumberFormat="1" applyFont="1" applyAlignment="1">
      <alignment horizontal="right" wrapText="1"/>
    </xf>
    <xf numFmtId="3" fontId="1" fillId="0" borderId="4" xfId="0" applyNumberFormat="1" applyFont="1" applyBorder="1" applyAlignment="1">
      <alignment horizontal="right" wrapText="1"/>
    </xf>
    <xf numFmtId="3" fontId="0" fillId="0" borderId="7" xfId="0" applyNumberFormat="1" applyFont="1" applyBorder="1" applyAlignment="1">
      <alignment wrapText="1"/>
    </xf>
    <xf numFmtId="0" fontId="8" fillId="0" borderId="0" xfId="0" applyFont="1" applyBorder="1" applyAlignment="1">
      <alignment horizontal="left" wrapText="1"/>
    </xf>
    <xf numFmtId="3" fontId="8" fillId="0" borderId="0" xfId="0" applyNumberFormat="1" applyFont="1" applyBorder="1" applyAlignment="1">
      <alignment horizontal="right" wrapText="1"/>
    </xf>
    <xf numFmtId="0" fontId="0" fillId="0" borderId="11" xfId="0" applyBorder="1" applyAlignment="1">
      <alignment/>
    </xf>
    <xf numFmtId="3" fontId="0" fillId="0" borderId="12" xfId="0" applyNumberFormat="1" applyBorder="1" applyAlignment="1">
      <alignment/>
    </xf>
    <xf numFmtId="0" fontId="0" fillId="0" borderId="13" xfId="0" applyBorder="1" applyAlignment="1">
      <alignment/>
    </xf>
    <xf numFmtId="3" fontId="0" fillId="0" borderId="14" xfId="0" applyNumberFormat="1" applyBorder="1" applyAlignment="1">
      <alignment/>
    </xf>
    <xf numFmtId="3" fontId="14" fillId="0" borderId="15" xfId="0" applyNumberFormat="1" applyFont="1" applyBorder="1" applyAlignment="1">
      <alignment horizontal="center" vertical="top"/>
    </xf>
    <xf numFmtId="3" fontId="14" fillId="0" borderId="16" xfId="0" applyNumberFormat="1" applyFont="1" applyBorder="1" applyAlignment="1">
      <alignment horizontal="center" vertical="top"/>
    </xf>
    <xf numFmtId="0" fontId="0" fillId="0" borderId="17" xfId="0" applyBorder="1" applyAlignment="1">
      <alignment horizontal="left"/>
    </xf>
    <xf numFmtId="0" fontId="0" fillId="0" borderId="18" xfId="0" applyBorder="1" applyAlignment="1">
      <alignment horizontal="left"/>
    </xf>
    <xf numFmtId="0" fontId="0" fillId="0" borderId="18" xfId="0" applyBorder="1" applyAlignment="1">
      <alignment horizontal="center" wrapText="1"/>
    </xf>
    <xf numFmtId="0" fontId="0" fillId="0" borderId="17" xfId="0" applyBorder="1" applyAlignment="1">
      <alignment horizontal="left" wrapText="1"/>
    </xf>
    <xf numFmtId="0" fontId="14" fillId="0" borderId="17" xfId="0" applyFont="1" applyBorder="1" applyAlignment="1">
      <alignment horizontal="left"/>
    </xf>
    <xf numFmtId="0" fontId="14" fillId="0" borderId="18" xfId="0" applyFont="1" applyBorder="1" applyAlignment="1">
      <alignment horizontal="left"/>
    </xf>
    <xf numFmtId="3" fontId="8" fillId="0" borderId="5" xfId="0" applyNumberFormat="1" applyFont="1" applyBorder="1" applyAlignment="1">
      <alignment horizontal="right" wrapText="1"/>
    </xf>
    <xf numFmtId="168" fontId="14" fillId="0" borderId="19" xfId="0" applyNumberFormat="1" applyFont="1" applyBorder="1" applyAlignment="1">
      <alignment horizontal="right"/>
    </xf>
    <xf numFmtId="168" fontId="0" fillId="0" borderId="0" xfId="0" applyNumberFormat="1" applyAlignment="1">
      <alignment/>
    </xf>
    <xf numFmtId="168" fontId="0" fillId="0" borderId="15" xfId="0" applyNumberFormat="1" applyBorder="1" applyAlignment="1">
      <alignment/>
    </xf>
    <xf numFmtId="168" fontId="14" fillId="0" borderId="0" xfId="0" applyNumberFormat="1" applyFont="1" applyAlignment="1">
      <alignment/>
    </xf>
    <xf numFmtId="168" fontId="14" fillId="0" borderId="20" xfId="0" applyNumberFormat="1" applyFont="1" applyBorder="1" applyAlignment="1">
      <alignment/>
    </xf>
    <xf numFmtId="168" fontId="0" fillId="0" borderId="20" xfId="0" applyNumberFormat="1" applyBorder="1" applyAlignment="1">
      <alignment/>
    </xf>
    <xf numFmtId="168" fontId="0" fillId="0" borderId="16" xfId="0" applyNumberFormat="1" applyBorder="1" applyAlignment="1">
      <alignment/>
    </xf>
    <xf numFmtId="0" fontId="0" fillId="0" borderId="0" xfId="0" applyAlignment="1">
      <alignment horizontal="left" wrapText="1"/>
    </xf>
    <xf numFmtId="3" fontId="7" fillId="0" borderId="0" xfId="0" applyNumberFormat="1" applyFont="1" applyBorder="1" applyAlignment="1">
      <alignment horizontal="right" wrapText="1"/>
    </xf>
    <xf numFmtId="0" fontId="0" fillId="0" borderId="13"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18" xfId="0" applyBorder="1" applyAlignment="1">
      <alignment horizontal="left" wrapText="1"/>
    </xf>
    <xf numFmtId="0" fontId="14" fillId="0" borderId="13" xfId="0" applyFont="1" applyBorder="1" applyAlignment="1">
      <alignment horizontal="left"/>
    </xf>
    <xf numFmtId="0" fontId="14" fillId="0" borderId="14" xfId="0" applyFont="1" applyBorder="1" applyAlignment="1">
      <alignment horizontal="left"/>
    </xf>
    <xf numFmtId="0" fontId="0" fillId="0" borderId="20" xfId="0" applyBorder="1" applyAlignment="1">
      <alignment horizontal="left" wrapText="1"/>
    </xf>
    <xf numFmtId="168" fontId="14" fillId="0" borderId="16" xfId="0" applyNumberFormat="1" applyFont="1" applyBorder="1" applyAlignment="1">
      <alignment/>
    </xf>
    <xf numFmtId="0" fontId="0" fillId="0" borderId="17" xfId="0" applyBorder="1" applyAlignment="1">
      <alignment/>
    </xf>
    <xf numFmtId="3" fontId="0" fillId="0" borderId="18" xfId="0" applyNumberFormat="1" applyBorder="1" applyAlignment="1">
      <alignment/>
    </xf>
    <xf numFmtId="0" fontId="0" fillId="0" borderId="0" xfId="0" applyBorder="1" applyAlignment="1">
      <alignment horizontal="left" wrapText="1"/>
    </xf>
    <xf numFmtId="3" fontId="5" fillId="2" borderId="0" xfId="0" applyNumberFormat="1" applyFont="1" applyFill="1" applyBorder="1" applyAlignment="1">
      <alignment horizontal="center" vertical="top" wrapText="1"/>
    </xf>
    <xf numFmtId="3" fontId="7" fillId="0" borderId="0" xfId="0" applyNumberFormat="1" applyFont="1" applyBorder="1" applyAlignment="1">
      <alignment horizontal="center" vertical="top" wrapText="1"/>
    </xf>
    <xf numFmtId="3" fontId="5" fillId="2" borderId="1" xfId="0" applyNumberFormat="1" applyFont="1" applyFill="1" applyBorder="1" applyAlignment="1">
      <alignment horizontal="center" vertical="top" wrapText="1"/>
    </xf>
    <xf numFmtId="3" fontId="7" fillId="0" borderId="2" xfId="0" applyNumberFormat="1" applyFont="1" applyBorder="1" applyAlignment="1">
      <alignment horizontal="center" vertical="top" wrapText="1"/>
    </xf>
    <xf numFmtId="3" fontId="7" fillId="0" borderId="2" xfId="0" applyNumberFormat="1" applyFont="1" applyBorder="1" applyAlignment="1">
      <alignment horizontal="right" wrapText="1"/>
    </xf>
    <xf numFmtId="3" fontId="7" fillId="0" borderId="3" xfId="0" applyNumberFormat="1" applyFont="1" applyBorder="1" applyAlignment="1">
      <alignment horizontal="right" wrapText="1"/>
    </xf>
    <xf numFmtId="0" fontId="5" fillId="2" borderId="1" xfId="0" applyFont="1" applyFill="1" applyBorder="1" applyAlignment="1">
      <alignment horizontal="right" vertical="top" wrapText="1"/>
    </xf>
    <xf numFmtId="0" fontId="7" fillId="0" borderId="2" xfId="0" applyFont="1" applyFill="1" applyBorder="1" applyAlignment="1">
      <alignment/>
    </xf>
    <xf numFmtId="0" fontId="7" fillId="0" borderId="3" xfId="0" applyFont="1" applyBorder="1" applyAlignment="1">
      <alignment wrapText="1"/>
    </xf>
    <xf numFmtId="0" fontId="7" fillId="0" borderId="3" xfId="0" applyFont="1" applyBorder="1" applyAlignment="1">
      <alignment horizontal="justify" vertical="top" wrapText="1"/>
    </xf>
    <xf numFmtId="168" fontId="0" fillId="0" borderId="0" xfId="0" applyNumberFormat="1" applyBorder="1" applyAlignment="1">
      <alignment/>
    </xf>
    <xf numFmtId="0" fontId="7" fillId="0" borderId="1" xfId="0" applyFont="1" applyBorder="1" applyAlignment="1">
      <alignment horizontal="justify" vertical="top" wrapText="1"/>
    </xf>
    <xf numFmtId="0" fontId="7" fillId="0" borderId="3" xfId="0" applyFont="1" applyBorder="1" applyAlignment="1">
      <alignment horizontal="left" wrapText="1"/>
    </xf>
    <xf numFmtId="0" fontId="14" fillId="0" borderId="17" xfId="0" applyFont="1" applyBorder="1" applyAlignment="1">
      <alignment horizontal="left" wrapText="1"/>
    </xf>
    <xf numFmtId="0" fontId="0" fillId="0" borderId="0" xfId="0" applyBorder="1" applyAlignment="1">
      <alignment/>
    </xf>
    <xf numFmtId="0" fontId="0" fillId="0" borderId="0" xfId="0" applyAlignment="1">
      <alignment wrapText="1"/>
    </xf>
    <xf numFmtId="168" fontId="0" fillId="0" borderId="11" xfId="0" applyNumberFormat="1" applyBorder="1" applyAlignment="1">
      <alignment/>
    </xf>
    <xf numFmtId="168" fontId="0" fillId="0" borderId="17" xfId="0" applyNumberFormat="1" applyBorder="1" applyAlignment="1">
      <alignment/>
    </xf>
    <xf numFmtId="168" fontId="0" fillId="0" borderId="13" xfId="0" applyNumberFormat="1" applyBorder="1" applyAlignment="1">
      <alignment/>
    </xf>
    <xf numFmtId="0" fontId="0" fillId="0" borderId="17" xfId="0" applyFont="1" applyFill="1" applyBorder="1" applyAlignment="1">
      <alignment horizontal="left" wrapText="1"/>
    </xf>
    <xf numFmtId="0" fontId="14" fillId="0" borderId="17" xfId="0" applyFont="1" applyFill="1" applyBorder="1" applyAlignment="1">
      <alignment horizontal="left"/>
    </xf>
    <xf numFmtId="3" fontId="7" fillId="0" borderId="0" xfId="0" applyNumberFormat="1" applyFont="1" applyBorder="1" applyAlignment="1">
      <alignment/>
    </xf>
    <xf numFmtId="0" fontId="11" fillId="0" borderId="0" xfId="0" applyFont="1" applyFill="1" applyAlignment="1">
      <alignment/>
    </xf>
    <xf numFmtId="0" fontId="11" fillId="0" borderId="0" xfId="0" applyFont="1" applyFill="1" applyAlignment="1">
      <alignment wrapText="1"/>
    </xf>
    <xf numFmtId="3" fontId="11" fillId="0" borderId="0" xfId="0" applyNumberFormat="1" applyFont="1" applyFill="1" applyBorder="1" applyAlignment="1">
      <alignment/>
    </xf>
    <xf numFmtId="0" fontId="11" fillId="0" borderId="0" xfId="0" applyFont="1" applyFill="1" applyBorder="1" applyAlignment="1">
      <alignment/>
    </xf>
    <xf numFmtId="3" fontId="11" fillId="0" borderId="0" xfId="0" applyNumberFormat="1" applyFont="1" applyFill="1" applyAlignment="1">
      <alignment/>
    </xf>
    <xf numFmtId="0" fontId="0" fillId="0" borderId="17" xfId="0" applyFont="1" applyFill="1" applyBorder="1" applyAlignment="1">
      <alignment horizontal="left"/>
    </xf>
    <xf numFmtId="3" fontId="7" fillId="0" borderId="4" xfId="0" applyNumberFormat="1" applyFont="1" applyFill="1" applyBorder="1" applyAlignment="1">
      <alignment horizontal="right" wrapText="1"/>
    </xf>
    <xf numFmtId="0" fontId="0" fillId="0" borderId="21" xfId="0" applyFont="1" applyFill="1" applyBorder="1" applyAlignment="1">
      <alignment horizontal="left" wrapText="1"/>
    </xf>
    <xf numFmtId="0" fontId="0" fillId="0" borderId="17" xfId="0" applyNumberFormat="1" applyFont="1" applyFill="1" applyBorder="1" applyAlignment="1">
      <alignment horizontal="left" wrapText="1"/>
    </xf>
    <xf numFmtId="0" fontId="0" fillId="0" borderId="17" xfId="0" applyFill="1" applyBorder="1" applyAlignment="1">
      <alignment horizontal="left" wrapText="1"/>
    </xf>
    <xf numFmtId="0" fontId="0" fillId="0" borderId="17" xfId="0" applyFont="1" applyFill="1" applyBorder="1" applyAlignment="1">
      <alignment wrapText="1"/>
    </xf>
    <xf numFmtId="0" fontId="0" fillId="0" borderId="18" xfId="0" applyFill="1" applyBorder="1" applyAlignment="1">
      <alignment wrapText="1"/>
    </xf>
    <xf numFmtId="0" fontId="0" fillId="0" borderId="17" xfId="0" applyFont="1" applyFill="1" applyBorder="1" applyAlignment="1" applyProtection="1">
      <alignment horizontal="left" vertical="top" wrapText="1"/>
      <protection locked="0"/>
    </xf>
    <xf numFmtId="0" fontId="0" fillId="0" borderId="17"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NumberFormat="1" applyFont="1" applyBorder="1" applyAlignment="1">
      <alignment horizontal="left" vertical="top" wrapText="1"/>
    </xf>
    <xf numFmtId="0" fontId="0" fillId="0" borderId="0" xfId="0" applyAlignment="1">
      <alignment vertical="top" wrapText="1"/>
    </xf>
    <xf numFmtId="0" fontId="14" fillId="0" borderId="17" xfId="0" applyFont="1" applyBorder="1" applyAlignment="1">
      <alignment horizontal="left"/>
    </xf>
    <xf numFmtId="0" fontId="14" fillId="0" borderId="18" xfId="0" applyFont="1" applyBorder="1" applyAlignment="1">
      <alignment horizontal="left"/>
    </xf>
    <xf numFmtId="3" fontId="4" fillId="2" borderId="22" xfId="0" applyNumberFormat="1" applyFont="1" applyFill="1" applyBorder="1" applyAlignment="1">
      <alignment horizontal="center" vertical="top" wrapText="1"/>
    </xf>
    <xf numFmtId="3" fontId="4" fillId="2" borderId="23" xfId="0" applyNumberFormat="1" applyFont="1" applyFill="1" applyBorder="1" applyAlignment="1">
      <alignment horizontal="center" vertical="top" wrapText="1"/>
    </xf>
    <xf numFmtId="3" fontId="4" fillId="2" borderId="24" xfId="0" applyNumberFormat="1" applyFont="1" applyFill="1" applyBorder="1" applyAlignment="1">
      <alignment horizontal="center" vertical="top" wrapText="1"/>
    </xf>
    <xf numFmtId="0" fontId="14" fillId="0" borderId="11" xfId="0" applyFont="1" applyBorder="1" applyAlignment="1">
      <alignment horizontal="center" vertical="top"/>
    </xf>
    <xf numFmtId="0" fontId="14" fillId="0" borderId="12"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25" xfId="0" applyFont="1" applyBorder="1" applyAlignment="1">
      <alignment horizontal="left"/>
    </xf>
    <xf numFmtId="0" fontId="14" fillId="0" borderId="26" xfId="0" applyFont="1" applyBorder="1" applyAlignment="1">
      <alignment horizontal="left"/>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3" fontId="4" fillId="2" borderId="27" xfId="0" applyNumberFormat="1" applyFont="1" applyFill="1" applyBorder="1" applyAlignment="1">
      <alignment horizontal="center" vertical="top" wrapText="1"/>
    </xf>
    <xf numFmtId="3" fontId="4" fillId="2" borderId="28" xfId="0" applyNumberFormat="1" applyFont="1" applyFill="1" applyBorder="1" applyAlignment="1">
      <alignment horizontal="center" vertical="top" wrapText="1"/>
    </xf>
    <xf numFmtId="3" fontId="4" fillId="2" borderId="29" xfId="0" applyNumberFormat="1" applyFont="1" applyFill="1" applyBorder="1" applyAlignment="1">
      <alignment horizontal="center" vertical="top" wrapText="1"/>
    </xf>
    <xf numFmtId="0" fontId="0" fillId="0" borderId="0" xfId="0" applyFill="1" applyAlignment="1">
      <alignment horizontal="left" vertical="top" wrapText="1"/>
    </xf>
    <xf numFmtId="0" fontId="0" fillId="0" borderId="0" xfId="0" applyFill="1" applyAlignment="1">
      <alignment horizontal="left" wrapText="1"/>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8"/>
  <sheetViews>
    <sheetView tabSelected="1" workbookViewId="0" topLeftCell="A85">
      <selection activeCell="B1" sqref="B1"/>
    </sheetView>
  </sheetViews>
  <sheetFormatPr defaultColWidth="9.140625" defaultRowHeight="12.75"/>
  <cols>
    <col min="1" max="1" width="45.140625" style="0" customWidth="1"/>
    <col min="2" max="2" width="16.7109375" style="34" customWidth="1"/>
    <col min="3" max="3" width="15.8515625" style="34" customWidth="1"/>
    <col min="4" max="4" width="13.8515625" style="34" customWidth="1"/>
    <col min="5" max="5" width="11.28125" style="0" customWidth="1"/>
    <col min="7" max="7" width="9.140625" style="102" customWidth="1"/>
  </cols>
  <sheetData>
    <row r="1" ht="15">
      <c r="A1" s="1" t="s">
        <v>46</v>
      </c>
    </row>
    <row r="2" ht="13.5" thickBot="1">
      <c r="A2" s="3"/>
    </row>
    <row r="3" spans="1:5" ht="12.75" customHeight="1">
      <c r="A3" s="4" t="s">
        <v>47</v>
      </c>
      <c r="B3" s="121" t="s">
        <v>76</v>
      </c>
      <c r="C3" s="132" t="s">
        <v>41</v>
      </c>
      <c r="D3" s="132" t="s">
        <v>77</v>
      </c>
      <c r="E3" s="132" t="s">
        <v>48</v>
      </c>
    </row>
    <row r="4" spans="1:5" ht="12.75">
      <c r="A4" s="5"/>
      <c r="B4" s="122"/>
      <c r="C4" s="133"/>
      <c r="D4" s="133"/>
      <c r="E4" s="133"/>
    </row>
    <row r="5" spans="1:5" ht="12.75">
      <c r="A5" s="5"/>
      <c r="B5" s="122"/>
      <c r="C5" s="133"/>
      <c r="D5" s="133"/>
      <c r="E5" s="133"/>
    </row>
    <row r="6" spans="1:5" ht="13.5" thickBot="1">
      <c r="A6" s="6" t="s">
        <v>49</v>
      </c>
      <c r="B6" s="123"/>
      <c r="C6" s="134"/>
      <c r="D6" s="134"/>
      <c r="E6" s="134"/>
    </row>
    <row r="7" spans="1:5" ht="12.75">
      <c r="A7" s="86"/>
      <c r="B7" s="35"/>
      <c r="C7" s="80"/>
      <c r="D7" s="82"/>
      <c r="E7" s="82"/>
    </row>
    <row r="8" spans="1:5" ht="12.75">
      <c r="A8" s="8" t="s">
        <v>50</v>
      </c>
      <c r="B8" s="37"/>
      <c r="C8" s="81"/>
      <c r="D8" s="83"/>
      <c r="E8" s="83"/>
    </row>
    <row r="9" spans="1:5" ht="12.75">
      <c r="A9" s="8"/>
      <c r="B9" s="37"/>
      <c r="C9" s="81"/>
      <c r="D9" s="83"/>
      <c r="E9" s="83"/>
    </row>
    <row r="10" spans="1:5" ht="12.75">
      <c r="A10" s="87" t="s">
        <v>78</v>
      </c>
      <c r="B10" s="10">
        <v>0</v>
      </c>
      <c r="C10" s="68">
        <v>3000</v>
      </c>
      <c r="D10" s="84">
        <v>3000</v>
      </c>
      <c r="E10" s="84">
        <f>D10-B10-C10</f>
        <v>0</v>
      </c>
    </row>
    <row r="11" spans="1:5" ht="12.75">
      <c r="A11" s="87" t="s">
        <v>79</v>
      </c>
      <c r="B11" s="10">
        <v>32657.824</v>
      </c>
      <c r="C11" s="68">
        <v>-7872</v>
      </c>
      <c r="D11" s="84">
        <f>44786</f>
        <v>44786</v>
      </c>
      <c r="E11" s="84">
        <f aca="true" t="shared" si="0" ref="E11:E18">D11-B11-C11</f>
        <v>20000.176</v>
      </c>
    </row>
    <row r="12" spans="1:5" ht="12.75">
      <c r="A12" s="87" t="s">
        <v>80</v>
      </c>
      <c r="B12" s="10">
        <v>122352.596</v>
      </c>
      <c r="C12" s="68">
        <v>12898</v>
      </c>
      <c r="D12" s="84">
        <v>138951</v>
      </c>
      <c r="E12" s="84">
        <f t="shared" si="0"/>
        <v>3700.403999999995</v>
      </c>
    </row>
    <row r="13" spans="1:5" ht="12.75">
      <c r="A13" s="87" t="s">
        <v>81</v>
      </c>
      <c r="B13" s="10">
        <v>552237.238</v>
      </c>
      <c r="C13" s="68">
        <v>-7528</v>
      </c>
      <c r="D13" s="84">
        <v>544709</v>
      </c>
      <c r="E13" s="84">
        <f t="shared" si="0"/>
        <v>-0.2380000000121072</v>
      </c>
    </row>
    <row r="14" spans="1:5" ht="12.75">
      <c r="A14" s="87" t="s">
        <v>91</v>
      </c>
      <c r="B14" s="10">
        <v>586829.182</v>
      </c>
      <c r="C14" s="68">
        <v>9391</v>
      </c>
      <c r="D14" s="84">
        <v>596220</v>
      </c>
      <c r="E14" s="84">
        <f t="shared" si="0"/>
        <v>-0.18200000002980232</v>
      </c>
    </row>
    <row r="15" spans="1:5" ht="12.75">
      <c r="A15" s="87" t="s">
        <v>82</v>
      </c>
      <c r="B15" s="10">
        <v>1546566.798</v>
      </c>
      <c r="C15" s="68">
        <f>-58941-17500</f>
        <v>-76441</v>
      </c>
      <c r="D15" s="84">
        <f>1461126+17500-17500-90000-70000-11600-20000</f>
        <v>1269526</v>
      </c>
      <c r="E15" s="84">
        <f t="shared" si="0"/>
        <v>-200599.79799999995</v>
      </c>
    </row>
    <row r="16" spans="1:5" ht="12.75">
      <c r="A16" s="87" t="s">
        <v>83</v>
      </c>
      <c r="B16" s="10">
        <v>0</v>
      </c>
      <c r="C16" s="68">
        <v>0</v>
      </c>
      <c r="D16" s="84">
        <v>0</v>
      </c>
      <c r="E16" s="84">
        <f t="shared" si="0"/>
        <v>0</v>
      </c>
    </row>
    <row r="17" spans="1:5" ht="12.75">
      <c r="A17" s="87" t="s">
        <v>84</v>
      </c>
      <c r="B17" s="10">
        <v>0</v>
      </c>
      <c r="C17" s="68">
        <v>0</v>
      </c>
      <c r="D17" s="84">
        <v>0</v>
      </c>
      <c r="E17" s="84">
        <f t="shared" si="0"/>
        <v>0</v>
      </c>
    </row>
    <row r="18" spans="1:5" ht="12.75">
      <c r="A18" s="87" t="s">
        <v>85</v>
      </c>
      <c r="B18" s="10">
        <v>35918</v>
      </c>
      <c r="C18" s="68">
        <v>7433</v>
      </c>
      <c r="D18" s="84">
        <v>46151</v>
      </c>
      <c r="E18" s="84">
        <f t="shared" si="0"/>
        <v>2800</v>
      </c>
    </row>
    <row r="19" spans="1:5" ht="13.5" thickBot="1">
      <c r="A19" s="88"/>
      <c r="B19" s="10"/>
      <c r="C19" s="68"/>
      <c r="D19" s="85"/>
      <c r="E19" s="85"/>
    </row>
    <row r="20" spans="1:5" ht="13.5" thickBot="1">
      <c r="A20" s="11" t="s">
        <v>51</v>
      </c>
      <c r="B20" s="12">
        <f>SUM(B10:B18)</f>
        <v>2876561.6380000003</v>
      </c>
      <c r="C20" s="12">
        <f>SUM(C10:C18)</f>
        <v>-59119</v>
      </c>
      <c r="D20" s="12">
        <f>SUM(D10:D18)</f>
        <v>2643343</v>
      </c>
      <c r="E20" s="59">
        <f>D20-B20-C20</f>
        <v>-174099.63800000027</v>
      </c>
    </row>
    <row r="21" spans="1:5" ht="12.75">
      <c r="A21" s="86"/>
      <c r="B21" s="35"/>
      <c r="C21" s="35"/>
      <c r="D21" s="35"/>
      <c r="E21" s="36"/>
    </row>
    <row r="22" spans="1:5" ht="12.75">
      <c r="A22" s="13" t="s">
        <v>52</v>
      </c>
      <c r="B22" s="10"/>
      <c r="C22" s="10"/>
      <c r="D22" s="10"/>
      <c r="E22" s="21"/>
    </row>
    <row r="23" spans="1:5" ht="12.75">
      <c r="A23" s="13"/>
      <c r="B23" s="10"/>
      <c r="C23" s="10"/>
      <c r="D23" s="10"/>
      <c r="E23" s="21"/>
    </row>
    <row r="24" spans="1:5" ht="12.75">
      <c r="A24" s="87" t="s">
        <v>86</v>
      </c>
      <c r="B24" s="10">
        <v>6202</v>
      </c>
      <c r="C24" s="10">
        <v>-1563</v>
      </c>
      <c r="D24" s="10">
        <v>4639</v>
      </c>
      <c r="E24" s="21">
        <f aca="true" t="shared" si="1" ref="E24:E29">D24-B24-C24</f>
        <v>0</v>
      </c>
    </row>
    <row r="25" spans="1:5" ht="12.75">
      <c r="A25" s="87" t="s">
        <v>87</v>
      </c>
      <c r="B25" s="10">
        <v>32217</v>
      </c>
      <c r="C25" s="10">
        <v>-2284</v>
      </c>
      <c r="D25" s="10">
        <v>29933</v>
      </c>
      <c r="E25" s="21">
        <f t="shared" si="1"/>
        <v>0</v>
      </c>
    </row>
    <row r="26" spans="1:5" ht="12.75">
      <c r="A26" s="87" t="s">
        <v>88</v>
      </c>
      <c r="B26" s="10">
        <v>-99</v>
      </c>
      <c r="C26" s="10">
        <v>99</v>
      </c>
      <c r="D26" s="10">
        <v>0</v>
      </c>
      <c r="E26" s="21">
        <f t="shared" si="1"/>
        <v>0</v>
      </c>
    </row>
    <row r="27" spans="1:5" ht="12.75">
      <c r="A27" s="87" t="s">
        <v>82</v>
      </c>
      <c r="B27" s="10">
        <v>0.001</v>
      </c>
      <c r="C27" s="10">
        <v>0</v>
      </c>
      <c r="D27" s="10">
        <v>0</v>
      </c>
      <c r="E27" s="21">
        <f t="shared" si="1"/>
        <v>-0.001</v>
      </c>
    </row>
    <row r="28" spans="1:5" ht="12.75">
      <c r="A28" s="87" t="s">
        <v>89</v>
      </c>
      <c r="B28" s="10">
        <v>0.001</v>
      </c>
      <c r="C28" s="10">
        <v>0</v>
      </c>
      <c r="D28" s="10">
        <v>0</v>
      </c>
      <c r="E28" s="21">
        <f t="shared" si="1"/>
        <v>-0.001</v>
      </c>
    </row>
    <row r="29" spans="1:5" ht="12.75">
      <c r="A29" s="87" t="s">
        <v>90</v>
      </c>
      <c r="B29" s="10">
        <v>0.002</v>
      </c>
      <c r="C29" s="10">
        <v>0</v>
      </c>
      <c r="D29" s="10">
        <v>0</v>
      </c>
      <c r="E29" s="21">
        <f t="shared" si="1"/>
        <v>-0.002</v>
      </c>
    </row>
    <row r="30" spans="1:5" ht="13.5" thickBot="1">
      <c r="A30" s="89"/>
      <c r="B30" s="10"/>
      <c r="C30" s="10"/>
      <c r="D30" s="10"/>
      <c r="E30" s="10"/>
    </row>
    <row r="31" spans="1:5" ht="13.5" thickBot="1">
      <c r="A31" s="15" t="s">
        <v>53</v>
      </c>
      <c r="B31" s="12">
        <f>SUM(B24:B29)</f>
        <v>38320.00399999999</v>
      </c>
      <c r="C31" s="12">
        <f>SUM(C24:C29)</f>
        <v>-3748</v>
      </c>
      <c r="D31" s="12">
        <f>SUM(D24:D29)</f>
        <v>34572</v>
      </c>
      <c r="E31" s="12">
        <f>D31-B31-C31</f>
        <v>-0.00399999999353895</v>
      </c>
    </row>
    <row r="32" spans="1:5" ht="13.5" thickBot="1">
      <c r="A32" s="16" t="s">
        <v>54</v>
      </c>
      <c r="B32" s="17">
        <f>B20+B31</f>
        <v>2914881.6420000005</v>
      </c>
      <c r="C32" s="17">
        <f>C20+C31</f>
        <v>-62867</v>
      </c>
      <c r="D32" s="17">
        <f>D20+D31</f>
        <v>2677915</v>
      </c>
      <c r="E32" s="12">
        <f>D32-B32-C32</f>
        <v>-174099.64200000046</v>
      </c>
    </row>
    <row r="34" spans="1:5" ht="78.75" customHeight="1">
      <c r="A34" s="135" t="s">
        <v>40</v>
      </c>
      <c r="B34" s="135"/>
      <c r="C34" s="135"/>
      <c r="D34" s="135"/>
      <c r="E34" s="135"/>
    </row>
    <row r="36" spans="1:5" ht="12.75">
      <c r="A36" s="124"/>
      <c r="B36" s="125"/>
      <c r="C36" s="51" t="s">
        <v>42</v>
      </c>
      <c r="D36" s="51" t="s">
        <v>43</v>
      </c>
      <c r="E36" s="51" t="s">
        <v>48</v>
      </c>
    </row>
    <row r="37" spans="1:5" ht="12.75">
      <c r="A37" s="126"/>
      <c r="B37" s="127"/>
      <c r="C37" s="52" t="s">
        <v>73</v>
      </c>
      <c r="D37" s="52" t="s">
        <v>73</v>
      </c>
      <c r="E37" s="52" t="s">
        <v>73</v>
      </c>
    </row>
    <row r="38" spans="1:5" ht="12.75">
      <c r="A38" s="128" t="s">
        <v>51</v>
      </c>
      <c r="B38" s="129"/>
      <c r="C38" s="60">
        <f>B20/1000</f>
        <v>2876.561638</v>
      </c>
      <c r="D38" s="60">
        <f>C20/1000</f>
        <v>-59.119</v>
      </c>
      <c r="E38" s="60">
        <f>E20/1000</f>
        <v>-174.09963800000025</v>
      </c>
    </row>
    <row r="39" spans="1:5" ht="12.75">
      <c r="A39" s="47"/>
      <c r="B39" s="48"/>
      <c r="C39" s="61"/>
      <c r="D39" s="62"/>
      <c r="E39" s="62"/>
    </row>
    <row r="40" spans="1:5" ht="12.75">
      <c r="A40" s="119" t="str">
        <f>A10</f>
        <v>3.22.09.1 Sprogstimulering for tosprogede</v>
      </c>
      <c r="B40" s="120"/>
      <c r="C40" s="63">
        <f>B10/1000</f>
        <v>0</v>
      </c>
      <c r="D40" s="64">
        <f>C10/1000</f>
        <v>3</v>
      </c>
      <c r="E40" s="64">
        <f>E10/1000</f>
        <v>0</v>
      </c>
    </row>
    <row r="41" spans="1:5" ht="25.5">
      <c r="A41" s="99" t="s">
        <v>15</v>
      </c>
      <c r="B41" s="55"/>
      <c r="C41" s="61"/>
      <c r="D41" s="65"/>
      <c r="E41" s="65"/>
    </row>
    <row r="42" spans="1:5" ht="12.75">
      <c r="A42" s="53"/>
      <c r="B42" s="54"/>
      <c r="C42" s="61"/>
      <c r="D42" s="65"/>
      <c r="E42" s="65"/>
    </row>
    <row r="43" spans="1:5" ht="12.75">
      <c r="A43" s="119" t="str">
        <f>A11</f>
        <v>5.25.10.1 Fælles formål</v>
      </c>
      <c r="B43" s="120"/>
      <c r="C43" s="63">
        <f>B11/1000</f>
        <v>32.657824</v>
      </c>
      <c r="D43" s="64">
        <f>C11/1000</f>
        <v>-7.872</v>
      </c>
      <c r="E43" s="64">
        <f>E11/1000</f>
        <v>20.000176</v>
      </c>
    </row>
    <row r="44" spans="1:5" ht="229.5">
      <c r="A44" s="114" t="s">
        <v>35</v>
      </c>
      <c r="B44" s="58"/>
      <c r="C44" s="63"/>
      <c r="D44" s="64"/>
      <c r="E44" s="64"/>
    </row>
    <row r="45" spans="1:5" ht="12.75">
      <c r="A45" s="56"/>
      <c r="B45" s="55"/>
      <c r="C45" s="61"/>
      <c r="D45" s="65"/>
      <c r="E45" s="65"/>
    </row>
    <row r="46" spans="1:5" ht="12.75">
      <c r="A46" s="119" t="str">
        <f>A12</f>
        <v>5.25.11.1 Dagpleje</v>
      </c>
      <c r="B46" s="120"/>
      <c r="C46" s="63">
        <f>B12/1000</f>
        <v>122.352596</v>
      </c>
      <c r="D46" s="64">
        <f>C12/1000</f>
        <v>12.898</v>
      </c>
      <c r="E46" s="64">
        <f>E12/1000</f>
        <v>3.700403999999995</v>
      </c>
    </row>
    <row r="47" spans="1:5" ht="307.5" customHeight="1">
      <c r="A47" s="115" t="s">
        <v>18</v>
      </c>
      <c r="B47" s="58"/>
      <c r="C47" s="63"/>
      <c r="D47" s="64"/>
      <c r="E47" s="64"/>
    </row>
    <row r="48" spans="1:5" ht="12.75">
      <c r="A48" s="56"/>
      <c r="B48" s="55"/>
      <c r="C48" s="61"/>
      <c r="D48" s="65"/>
      <c r="E48" s="65"/>
    </row>
    <row r="49" spans="1:7" s="95" customFormat="1" ht="12.75">
      <c r="A49" s="119" t="str">
        <f>A13</f>
        <v>5.25.12.1 Vuggestuer</v>
      </c>
      <c r="B49" s="120"/>
      <c r="C49" s="63">
        <f>B13/1000</f>
        <v>552.237238</v>
      </c>
      <c r="D49" s="64">
        <f>C13/1000</f>
        <v>-7.528</v>
      </c>
      <c r="E49" s="64">
        <f>E13/1000</f>
        <v>-0.0002380000000121072</v>
      </c>
      <c r="G49" s="103"/>
    </row>
    <row r="50" spans="1:5" ht="25.5">
      <c r="A50" s="99" t="s">
        <v>15</v>
      </c>
      <c r="B50" s="58"/>
      <c r="C50" s="63"/>
      <c r="D50" s="64"/>
      <c r="E50" s="64"/>
    </row>
    <row r="51" spans="1:5" ht="12.75">
      <c r="A51" s="57"/>
      <c r="B51" s="58"/>
      <c r="C51" s="63"/>
      <c r="D51" s="64"/>
      <c r="E51" s="64"/>
    </row>
    <row r="52" spans="1:5" ht="12.75">
      <c r="A52" s="119" t="str">
        <f>A14</f>
        <v>5.25.13.1 Børnehaver</v>
      </c>
      <c r="B52" s="120"/>
      <c r="C52" s="63">
        <f>B14/1000</f>
        <v>586.8291820000001</v>
      </c>
      <c r="D52" s="64">
        <f>C14/1000</f>
        <v>9.391</v>
      </c>
      <c r="E52" s="64">
        <f>E14/1000</f>
        <v>-0.0001820000000298023</v>
      </c>
    </row>
    <row r="53" spans="1:5" ht="25.5">
      <c r="A53" s="99" t="s">
        <v>15</v>
      </c>
      <c r="B53" s="58"/>
      <c r="C53" s="63"/>
      <c r="D53" s="64"/>
      <c r="E53" s="64"/>
    </row>
    <row r="54" spans="1:5" ht="12.75">
      <c r="A54" s="57"/>
      <c r="B54" s="58"/>
      <c r="C54" s="63"/>
      <c r="D54" s="64"/>
      <c r="E54" s="64"/>
    </row>
    <row r="55" spans="1:5" ht="12.75">
      <c r="A55" s="119" t="str">
        <f>A15</f>
        <v>5.25.14.1 Integrerede daginstitutioner</v>
      </c>
      <c r="B55" s="120"/>
      <c r="C55" s="63">
        <f>B15/1000</f>
        <v>1546.566798</v>
      </c>
      <c r="D55" s="64">
        <f>C15/1000</f>
        <v>-76.441</v>
      </c>
      <c r="E55" s="64">
        <f>E15/1000</f>
        <v>-200.59979799999996</v>
      </c>
    </row>
    <row r="56" spans="1:5" ht="372" customHeight="1">
      <c r="A56" s="117" t="s">
        <v>11</v>
      </c>
      <c r="B56" s="55"/>
      <c r="C56" s="61"/>
      <c r="D56" s="65"/>
      <c r="E56" s="65"/>
    </row>
    <row r="57" spans="1:5" ht="105" customHeight="1">
      <c r="A57" s="118" t="s">
        <v>9</v>
      </c>
      <c r="B57" s="55"/>
      <c r="C57" s="61"/>
      <c r="D57" s="65"/>
      <c r="E57" s="65"/>
    </row>
    <row r="58" spans="1:5" ht="348.75" customHeight="1">
      <c r="A58" s="116" t="s">
        <v>10</v>
      </c>
      <c r="B58" s="55"/>
      <c r="C58" s="61"/>
      <c r="D58" s="65"/>
      <c r="E58" s="65"/>
    </row>
    <row r="59" spans="1:5" ht="12.75">
      <c r="A59" s="56"/>
      <c r="B59" s="55"/>
      <c r="C59" s="61"/>
      <c r="D59" s="65"/>
      <c r="E59" s="65"/>
    </row>
    <row r="60" spans="1:5" ht="12.75">
      <c r="A60" s="119" t="str">
        <f>A16</f>
        <v>5.25.15.1 Fritidshjem</v>
      </c>
      <c r="B60" s="120"/>
      <c r="C60" s="63">
        <f>B16/1000</f>
        <v>0</v>
      </c>
      <c r="D60" s="64">
        <f>C16/1000</f>
        <v>0</v>
      </c>
      <c r="E60" s="64">
        <f>E16/1000</f>
        <v>0</v>
      </c>
    </row>
    <row r="61" spans="1:5" ht="25.5">
      <c r="A61" s="99" t="s">
        <v>15</v>
      </c>
      <c r="B61" s="58"/>
      <c r="C61" s="63"/>
      <c r="D61" s="64"/>
      <c r="E61" s="64"/>
    </row>
    <row r="62" spans="1:5" ht="12.75">
      <c r="A62" s="57"/>
      <c r="B62" s="58"/>
      <c r="C62" s="63"/>
      <c r="D62" s="64"/>
      <c r="E62" s="64"/>
    </row>
    <row r="63" spans="1:5" ht="12.75">
      <c r="A63" s="119" t="str">
        <f>A17</f>
        <v>5.25.16.1 Klubber og andre socialpæd.</v>
      </c>
      <c r="B63" s="120"/>
      <c r="C63" s="63">
        <f>B17/1000</f>
        <v>0</v>
      </c>
      <c r="D63" s="64">
        <f>C17/1000</f>
        <v>0</v>
      </c>
      <c r="E63" s="64">
        <f>E17/1000</f>
        <v>0</v>
      </c>
    </row>
    <row r="64" spans="1:5" ht="25.5">
      <c r="A64" s="99" t="s">
        <v>15</v>
      </c>
      <c r="B64" s="58"/>
      <c r="C64" s="63"/>
      <c r="D64" s="64"/>
      <c r="E64" s="64"/>
    </row>
    <row r="65" spans="1:5" ht="12.75">
      <c r="A65" s="57"/>
      <c r="B65" s="58"/>
      <c r="C65" s="63"/>
      <c r="D65" s="64"/>
      <c r="E65" s="64"/>
    </row>
    <row r="66" spans="1:5" ht="12.75">
      <c r="A66" s="119" t="str">
        <f>A18</f>
        <v>5.25.19.1 Tilskud til puljeordninger m.v.</v>
      </c>
      <c r="B66" s="120"/>
      <c r="C66" s="63">
        <f>B18/1000</f>
        <v>35.918</v>
      </c>
      <c r="D66" s="64">
        <f>C18/1000</f>
        <v>7.433</v>
      </c>
      <c r="E66" s="64">
        <f>E18/1000</f>
        <v>2.8</v>
      </c>
    </row>
    <row r="67" spans="1:5" ht="318.75">
      <c r="A67" s="99" t="s">
        <v>34</v>
      </c>
      <c r="B67" s="58"/>
      <c r="C67" s="63"/>
      <c r="D67" s="64"/>
      <c r="E67" s="64"/>
    </row>
    <row r="68" spans="1:5" ht="12.75">
      <c r="A68" s="49"/>
      <c r="B68" s="50"/>
      <c r="C68" s="61"/>
      <c r="D68" s="66"/>
      <c r="E68" s="66"/>
    </row>
    <row r="69" spans="1:5" ht="12.75">
      <c r="A69" s="128" t="s">
        <v>53</v>
      </c>
      <c r="B69" s="129"/>
      <c r="C69" s="60">
        <f>B31/1000</f>
        <v>38.32000399999999</v>
      </c>
      <c r="D69" s="60">
        <f>C31/1000</f>
        <v>-3.748</v>
      </c>
      <c r="E69" s="60">
        <f>E31/1000</f>
        <v>-3.999999993538949E-06</v>
      </c>
    </row>
    <row r="70" spans="1:5" ht="12.75">
      <c r="A70" s="47"/>
      <c r="B70" s="48"/>
      <c r="C70" s="96"/>
      <c r="D70" s="62"/>
      <c r="E70" s="62"/>
    </row>
    <row r="71" spans="1:5" ht="12.75">
      <c r="A71" s="119" t="str">
        <f>A24</f>
        <v>0.25.13.1 Andre faste ejendomme</v>
      </c>
      <c r="B71" s="120"/>
      <c r="C71" s="63">
        <f>B24/1000</f>
        <v>6.202</v>
      </c>
      <c r="D71" s="64">
        <f>C24/1000</f>
        <v>-1.563</v>
      </c>
      <c r="E71" s="64">
        <f>E24/1000</f>
        <v>0</v>
      </c>
    </row>
    <row r="72" spans="1:5" ht="25.5">
      <c r="A72" s="99" t="s">
        <v>15</v>
      </c>
      <c r="B72" s="55"/>
      <c r="C72" s="97"/>
      <c r="D72" s="65"/>
      <c r="E72" s="65"/>
    </row>
    <row r="73" spans="1:5" ht="12.75">
      <c r="A73" s="77"/>
      <c r="B73" s="78"/>
      <c r="C73" s="90"/>
      <c r="D73" s="65"/>
      <c r="E73" s="65"/>
    </row>
    <row r="74" spans="1:5" ht="12.75">
      <c r="A74" s="119" t="str">
        <f>A25</f>
        <v>0.28.20.1 Grønne områder og naturpladser</v>
      </c>
      <c r="B74" s="120"/>
      <c r="C74" s="63">
        <f>B25/1000</f>
        <v>32.217</v>
      </c>
      <c r="D74" s="64">
        <f>C25/1000</f>
        <v>-2.284</v>
      </c>
      <c r="E74" s="64">
        <f>E25/1000</f>
        <v>0</v>
      </c>
    </row>
    <row r="75" spans="1:5" ht="25.5">
      <c r="A75" s="99" t="s">
        <v>15</v>
      </c>
      <c r="B75" s="55"/>
      <c r="C75" s="97"/>
      <c r="D75" s="65"/>
      <c r="E75" s="65"/>
    </row>
    <row r="76" spans="1:5" ht="12.75">
      <c r="A76" s="77"/>
      <c r="B76" s="78"/>
      <c r="C76" s="90"/>
      <c r="D76" s="65"/>
      <c r="E76" s="65"/>
    </row>
    <row r="77" spans="1:5" ht="12.75">
      <c r="A77" s="119" t="str">
        <f>A26</f>
        <v>3.30.44.1 Produktionsskoler</v>
      </c>
      <c r="B77" s="120"/>
      <c r="C77" s="63">
        <f>B26/1000</f>
        <v>-0.099</v>
      </c>
      <c r="D77" s="64">
        <f>C26/1000</f>
        <v>0.099</v>
      </c>
      <c r="E77" s="64">
        <f>E26/1000</f>
        <v>0</v>
      </c>
    </row>
    <row r="78" spans="1:5" ht="25.5">
      <c r="A78" s="99" t="s">
        <v>15</v>
      </c>
      <c r="B78" s="55"/>
      <c r="C78" s="97"/>
      <c r="D78" s="65"/>
      <c r="E78" s="65"/>
    </row>
    <row r="79" spans="1:5" ht="12.75">
      <c r="A79" s="77"/>
      <c r="B79" s="78"/>
      <c r="C79" s="90"/>
      <c r="D79" s="65"/>
      <c r="E79" s="65"/>
    </row>
    <row r="80" spans="1:5" ht="12.75">
      <c r="A80" s="119" t="str">
        <f>A27</f>
        <v>5.25.14.1 Integrerede daginstitutioner</v>
      </c>
      <c r="B80" s="120"/>
      <c r="C80" s="63">
        <f>B27/1000</f>
        <v>1E-06</v>
      </c>
      <c r="D80" s="64">
        <f>C27/1000</f>
        <v>0</v>
      </c>
      <c r="E80" s="64">
        <f>E27/1000</f>
        <v>-1E-06</v>
      </c>
    </row>
    <row r="81" spans="1:5" ht="25.5">
      <c r="A81" s="99" t="s">
        <v>15</v>
      </c>
      <c r="B81" s="55"/>
      <c r="C81" s="97"/>
      <c r="D81" s="65"/>
      <c r="E81" s="65"/>
    </row>
    <row r="82" spans="1:5" ht="12.75">
      <c r="A82" s="77"/>
      <c r="B82" s="78"/>
      <c r="C82" s="90"/>
      <c r="D82" s="65"/>
      <c r="E82" s="65"/>
    </row>
    <row r="83" spans="1:5" ht="12.75">
      <c r="A83" s="119" t="str">
        <f>A28</f>
        <v>5.46.60.1 Introduktionsprogram m.v.</v>
      </c>
      <c r="B83" s="120"/>
      <c r="C83" s="63">
        <f>B28/1000</f>
        <v>1E-06</v>
      </c>
      <c r="D83" s="64">
        <f>C28/1000</f>
        <v>0</v>
      </c>
      <c r="E83" s="64">
        <f>E28/1000</f>
        <v>-1E-06</v>
      </c>
    </row>
    <row r="84" spans="1:5" ht="25.5">
      <c r="A84" s="99" t="s">
        <v>15</v>
      </c>
      <c r="B84" s="55"/>
      <c r="C84" s="97"/>
      <c r="D84" s="65"/>
      <c r="E84" s="65"/>
    </row>
    <row r="85" spans="1:5" ht="12.75">
      <c r="A85" s="56"/>
      <c r="B85" s="55"/>
      <c r="C85" s="97"/>
      <c r="D85" s="65"/>
      <c r="E85" s="65"/>
    </row>
    <row r="86" spans="1:5" ht="12.75">
      <c r="A86" s="119" t="str">
        <f>A29</f>
        <v>6.45.51.1 Sekretariat og forvaltninger</v>
      </c>
      <c r="B86" s="120"/>
      <c r="C86" s="63">
        <f>B29/1000</f>
        <v>2E-06</v>
      </c>
      <c r="D86" s="64">
        <f>C29/1000</f>
        <v>0</v>
      </c>
      <c r="E86" s="64">
        <f>E29/1000</f>
        <v>-2E-06</v>
      </c>
    </row>
    <row r="87" spans="1:5" ht="25.5">
      <c r="A87" s="99" t="s">
        <v>15</v>
      </c>
      <c r="B87" s="55"/>
      <c r="C87" s="97"/>
      <c r="D87" s="65"/>
      <c r="E87" s="65"/>
    </row>
    <row r="88" spans="1:5" ht="12.75">
      <c r="A88" s="49"/>
      <c r="B88" s="50"/>
      <c r="C88" s="98"/>
      <c r="D88" s="66"/>
      <c r="E88" s="66"/>
    </row>
    <row r="89" ht="12.75" customHeight="1"/>
    <row r="90" ht="15">
      <c r="A90" s="1" t="s">
        <v>55</v>
      </c>
    </row>
    <row r="91" ht="13.5" thickBot="1">
      <c r="A91" s="3"/>
    </row>
    <row r="92" spans="1:5" ht="12.75">
      <c r="A92" s="130" t="s">
        <v>72</v>
      </c>
      <c r="B92" s="121" t="s">
        <v>76</v>
      </c>
      <c r="C92" s="132" t="s">
        <v>41</v>
      </c>
      <c r="D92" s="132" t="s">
        <v>77</v>
      </c>
      <c r="E92" s="132" t="s">
        <v>48</v>
      </c>
    </row>
    <row r="93" spans="1:5" ht="12.75">
      <c r="A93" s="131"/>
      <c r="B93" s="122"/>
      <c r="C93" s="133"/>
      <c r="D93" s="133"/>
      <c r="E93" s="133"/>
    </row>
    <row r="94" spans="1:5" ht="12.75">
      <c r="A94" s="5"/>
      <c r="B94" s="122"/>
      <c r="C94" s="133"/>
      <c r="D94" s="133"/>
      <c r="E94" s="133"/>
    </row>
    <row r="95" spans="1:5" ht="13.5" thickBot="1">
      <c r="A95" s="6" t="s">
        <v>49</v>
      </c>
      <c r="B95" s="123"/>
      <c r="C95" s="134"/>
      <c r="D95" s="134"/>
      <c r="E95" s="134"/>
    </row>
    <row r="96" spans="1:5" ht="12.75">
      <c r="A96" s="91"/>
      <c r="B96" s="39"/>
      <c r="C96" s="39"/>
      <c r="D96" s="39"/>
      <c r="E96" s="39"/>
    </row>
    <row r="97" spans="1:5" ht="12.75">
      <c r="A97" s="18" t="s">
        <v>50</v>
      </c>
      <c r="B97" s="40"/>
      <c r="C97" s="40"/>
      <c r="D97" s="40"/>
      <c r="E97" s="40"/>
    </row>
    <row r="98" spans="1:5" ht="12.75">
      <c r="A98" s="19"/>
      <c r="B98" s="21"/>
      <c r="C98" s="21"/>
      <c r="D98" s="21"/>
      <c r="E98" s="21"/>
    </row>
    <row r="99" spans="1:5" ht="12.75">
      <c r="A99" s="87" t="s">
        <v>80</v>
      </c>
      <c r="B99" s="21">
        <v>0</v>
      </c>
      <c r="C99" s="21">
        <v>184</v>
      </c>
      <c r="D99" s="21">
        <v>184</v>
      </c>
      <c r="E99" s="21">
        <f>D99-B99-C99</f>
        <v>0</v>
      </c>
    </row>
    <row r="100" spans="1:5" ht="12.75">
      <c r="A100" s="87" t="s">
        <v>91</v>
      </c>
      <c r="B100" s="21">
        <v>0</v>
      </c>
      <c r="C100" s="21">
        <v>0</v>
      </c>
      <c r="D100" s="21">
        <v>0</v>
      </c>
      <c r="E100" s="21">
        <f>D100-B100-C100</f>
        <v>0</v>
      </c>
    </row>
    <row r="101" spans="1:5" ht="12.75">
      <c r="A101" s="87" t="s">
        <v>92</v>
      </c>
      <c r="B101" s="21">
        <v>80028.959</v>
      </c>
      <c r="C101" s="21">
        <v>10911</v>
      </c>
      <c r="D101" s="21">
        <v>88549</v>
      </c>
      <c r="E101" s="21">
        <f>D101-B101-C101</f>
        <v>-2390.9590000000026</v>
      </c>
    </row>
    <row r="102" spans="1:5" ht="13.5" thickBot="1">
      <c r="A102" s="92"/>
      <c r="B102" s="41"/>
      <c r="C102" s="41"/>
      <c r="D102" s="41"/>
      <c r="E102" s="41"/>
    </row>
    <row r="103" spans="1:5" ht="13.5" thickBot="1">
      <c r="A103" s="22" t="s">
        <v>51</v>
      </c>
      <c r="B103" s="23">
        <f>SUM(B99:B101)</f>
        <v>80028.959</v>
      </c>
      <c r="C103" s="23">
        <f>SUM(C99:C101)</f>
        <v>11095</v>
      </c>
      <c r="D103" s="23">
        <f>SUM(D99:D101)</f>
        <v>88733</v>
      </c>
      <c r="E103" s="23">
        <f>D103-B103-C103</f>
        <v>-2390.9590000000026</v>
      </c>
    </row>
    <row r="104" spans="1:5" ht="12.75">
      <c r="A104" s="86"/>
      <c r="B104" s="35"/>
      <c r="C104" s="35"/>
      <c r="D104" s="35"/>
      <c r="E104" s="36"/>
    </row>
    <row r="105" spans="1:5" ht="12.75">
      <c r="A105" s="13" t="s">
        <v>52</v>
      </c>
      <c r="B105" s="10"/>
      <c r="C105" s="10"/>
      <c r="D105" s="10"/>
      <c r="E105" s="21"/>
    </row>
    <row r="106" spans="1:5" ht="12.75">
      <c r="A106" s="19"/>
      <c r="B106" s="21"/>
      <c r="C106" s="21"/>
      <c r="D106" s="21"/>
      <c r="E106" s="21"/>
    </row>
    <row r="107" spans="1:5" ht="12.75">
      <c r="A107" s="87" t="s">
        <v>92</v>
      </c>
      <c r="B107" s="21">
        <v>19965.585</v>
      </c>
      <c r="C107" s="21">
        <v>-19966</v>
      </c>
      <c r="D107" s="21">
        <v>0</v>
      </c>
      <c r="E107" s="21">
        <f>D107-B107-C107</f>
        <v>0.4150000000008731</v>
      </c>
    </row>
    <row r="108" spans="1:5" ht="12.75">
      <c r="A108" s="87" t="s">
        <v>93</v>
      </c>
      <c r="B108" s="21">
        <v>2000.126</v>
      </c>
      <c r="C108" s="21">
        <v>11500</v>
      </c>
      <c r="D108" s="21">
        <v>11500</v>
      </c>
      <c r="E108" s="21">
        <f>D108-B108-C108</f>
        <v>-2000.1260000000002</v>
      </c>
    </row>
    <row r="109" spans="1:5" ht="12.75">
      <c r="A109" s="87" t="s">
        <v>94</v>
      </c>
      <c r="B109" s="21">
        <v>2766.926</v>
      </c>
      <c r="C109" s="21">
        <v>-24</v>
      </c>
      <c r="D109" s="21">
        <v>2743</v>
      </c>
      <c r="E109" s="21">
        <f>D109-B109-C109</f>
        <v>0.07400000000006912</v>
      </c>
    </row>
    <row r="110" spans="1:5" ht="13.5" thickBot="1">
      <c r="A110" s="92"/>
      <c r="B110" s="21"/>
      <c r="C110" s="21"/>
      <c r="D110" s="21"/>
      <c r="E110" s="21"/>
    </row>
    <row r="111" spans="1:5" ht="13.5" thickBot="1">
      <c r="A111" s="22" t="s">
        <v>53</v>
      </c>
      <c r="B111" s="23">
        <f>SUM(B107:B110)</f>
        <v>24732.637</v>
      </c>
      <c r="C111" s="23">
        <f>SUM(C107:C110)</f>
        <v>-8490</v>
      </c>
      <c r="D111" s="23">
        <f>SUM(D107:D110)</f>
        <v>14243</v>
      </c>
      <c r="E111" s="23">
        <f>D111-B111-C111</f>
        <v>-1999.6369999999988</v>
      </c>
    </row>
    <row r="112" spans="1:5" ht="13.5" thickBot="1">
      <c r="A112" s="24" t="s">
        <v>54</v>
      </c>
      <c r="B112" s="25">
        <f>B103+B111</f>
        <v>104761.596</v>
      </c>
      <c r="C112" s="25">
        <f>C103+C111</f>
        <v>2605</v>
      </c>
      <c r="D112" s="25">
        <f>D103+D111</f>
        <v>102976</v>
      </c>
      <c r="E112" s="23">
        <f>D112-B112-C112</f>
        <v>-4390.596000000005</v>
      </c>
    </row>
    <row r="114" spans="1:5" ht="26.25" customHeight="1">
      <c r="A114" s="136" t="s">
        <v>22</v>
      </c>
      <c r="B114" s="136"/>
      <c r="C114" s="136"/>
      <c r="D114" s="136"/>
      <c r="E114" s="136"/>
    </row>
    <row r="116" spans="1:5" ht="12.75">
      <c r="A116" s="124"/>
      <c r="B116" s="125"/>
      <c r="C116" s="51" t="s">
        <v>42</v>
      </c>
      <c r="D116" s="51" t="s">
        <v>43</v>
      </c>
      <c r="E116" s="51" t="s">
        <v>48</v>
      </c>
    </row>
    <row r="117" spans="1:5" ht="12.75">
      <c r="A117" s="126"/>
      <c r="B117" s="127"/>
      <c r="C117" s="52" t="s">
        <v>73</v>
      </c>
      <c r="D117" s="52" t="s">
        <v>73</v>
      </c>
      <c r="E117" s="52" t="s">
        <v>73</v>
      </c>
    </row>
    <row r="118" spans="1:5" ht="12.75">
      <c r="A118" s="128" t="s">
        <v>51</v>
      </c>
      <c r="B118" s="129"/>
      <c r="C118" s="60">
        <f>B103/1000</f>
        <v>80.028959</v>
      </c>
      <c r="D118" s="60">
        <f>C103/1000</f>
        <v>11.095</v>
      </c>
      <c r="E118" s="60">
        <f>E103/1000</f>
        <v>-2.3909590000000027</v>
      </c>
    </row>
    <row r="119" spans="1:5" ht="12.75">
      <c r="A119" s="47"/>
      <c r="B119" s="48"/>
      <c r="C119" s="61"/>
      <c r="D119" s="62"/>
      <c r="E119" s="62"/>
    </row>
    <row r="120" spans="1:5" ht="12.75">
      <c r="A120" s="119" t="str">
        <f>A99</f>
        <v>5.25.11.1 Dagpleje</v>
      </c>
      <c r="B120" s="120"/>
      <c r="C120" s="63">
        <f>B99/1000</f>
        <v>0</v>
      </c>
      <c r="D120" s="64">
        <f>C99/1000</f>
        <v>0.184</v>
      </c>
      <c r="E120" s="64">
        <f>E99/1000</f>
        <v>0</v>
      </c>
    </row>
    <row r="121" spans="1:5" ht="25.5">
      <c r="A121" s="99" t="s">
        <v>15</v>
      </c>
      <c r="B121" s="58"/>
      <c r="C121" s="63"/>
      <c r="D121" s="64"/>
      <c r="E121" s="64"/>
    </row>
    <row r="122" spans="1:5" ht="12.75">
      <c r="A122" s="57"/>
      <c r="B122" s="58"/>
      <c r="C122" s="63"/>
      <c r="D122" s="64"/>
      <c r="E122" s="64"/>
    </row>
    <row r="123" spans="1:5" ht="12.75">
      <c r="A123" s="119" t="str">
        <f>A100</f>
        <v>5.25.13.1 Børnehaver</v>
      </c>
      <c r="B123" s="120"/>
      <c r="C123" s="63">
        <f>B100/1000</f>
        <v>0</v>
      </c>
      <c r="D123" s="64">
        <f>C100/1000</f>
        <v>0</v>
      </c>
      <c r="E123" s="64">
        <f>E100/1000</f>
        <v>0</v>
      </c>
    </row>
    <row r="124" spans="1:5" ht="25.5">
      <c r="A124" s="99" t="s">
        <v>15</v>
      </c>
      <c r="B124" s="58"/>
      <c r="C124" s="63"/>
      <c r="D124" s="64"/>
      <c r="E124" s="64"/>
    </row>
    <row r="125" spans="1:5" ht="12.75">
      <c r="A125" s="57"/>
      <c r="B125" s="58"/>
      <c r="C125" s="63"/>
      <c r="D125" s="64"/>
      <c r="E125" s="64"/>
    </row>
    <row r="126" spans="1:5" ht="12.75">
      <c r="A126" s="119" t="str">
        <f>A101</f>
        <v>5.25.17.1 Særlige dagtilbud og klubber</v>
      </c>
      <c r="B126" s="120"/>
      <c r="C126" s="63">
        <f>B101/1000</f>
        <v>80.028959</v>
      </c>
      <c r="D126" s="64">
        <f>C101/1000</f>
        <v>10.911</v>
      </c>
      <c r="E126" s="64">
        <f>E101/1000</f>
        <v>-2.3909590000000027</v>
      </c>
    </row>
    <row r="127" spans="1:5" ht="38.25">
      <c r="A127" s="109" t="s">
        <v>20</v>
      </c>
      <c r="B127" s="58"/>
      <c r="C127" s="63"/>
      <c r="D127" s="64"/>
      <c r="E127" s="64"/>
    </row>
    <row r="128" spans="1:5" ht="12.75">
      <c r="A128" s="57"/>
      <c r="B128" s="58"/>
      <c r="C128" s="63"/>
      <c r="D128" s="76"/>
      <c r="E128" s="64"/>
    </row>
    <row r="129" spans="1:5" ht="12.75">
      <c r="A129" s="128" t="s">
        <v>53</v>
      </c>
      <c r="B129" s="129"/>
      <c r="C129" s="60">
        <f>B111/1000</f>
        <v>24.732637</v>
      </c>
      <c r="D129" s="60">
        <f>C111/1000</f>
        <v>-8.49</v>
      </c>
      <c r="E129" s="60">
        <f>E111/1000</f>
        <v>-1.9996369999999988</v>
      </c>
    </row>
    <row r="130" spans="1:5" ht="12.75">
      <c r="A130" s="47"/>
      <c r="B130" s="48"/>
      <c r="C130" s="96"/>
      <c r="D130" s="62"/>
      <c r="E130" s="62"/>
    </row>
    <row r="131" spans="1:5" ht="12.75">
      <c r="A131" s="119" t="str">
        <f>A107</f>
        <v>5.25.17.1 Særlige dagtilbud og klubber</v>
      </c>
      <c r="B131" s="120"/>
      <c r="C131" s="63">
        <f>B107/1000</f>
        <v>19.965585</v>
      </c>
      <c r="D131" s="64">
        <f>C107/1000</f>
        <v>-19.966</v>
      </c>
      <c r="E131" s="64">
        <f>E107/1000</f>
        <v>0.0004150000000008731</v>
      </c>
    </row>
    <row r="132" spans="1:5" ht="25.5">
      <c r="A132" s="99" t="s">
        <v>15</v>
      </c>
      <c r="B132" s="58"/>
      <c r="C132" s="63"/>
      <c r="D132" s="64"/>
      <c r="E132" s="64"/>
    </row>
    <row r="133" spans="1:5" ht="12.75">
      <c r="A133" s="57"/>
      <c r="B133" s="58"/>
      <c r="C133" s="63"/>
      <c r="D133" s="64"/>
      <c r="E133" s="64"/>
    </row>
    <row r="134" spans="1:5" ht="12.75">
      <c r="A134" s="119" t="str">
        <f>A108</f>
        <v>5.28.21.1 Forebyggende foranstaltninger</v>
      </c>
      <c r="B134" s="120"/>
      <c r="C134" s="63">
        <f>B108/1000</f>
        <v>2.000126</v>
      </c>
      <c r="D134" s="64">
        <f>C108/1000</f>
        <v>11.5</v>
      </c>
      <c r="E134" s="64">
        <f>E108/1000</f>
        <v>-2.0001260000000003</v>
      </c>
    </row>
    <row r="135" spans="1:5" ht="38.25">
      <c r="A135" s="109" t="s">
        <v>21</v>
      </c>
      <c r="B135" s="58"/>
      <c r="C135" s="97"/>
      <c r="D135" s="65"/>
      <c r="E135" s="65"/>
    </row>
    <row r="136" spans="1:5" ht="12.75">
      <c r="A136" s="56"/>
      <c r="B136" s="55"/>
      <c r="C136" s="97"/>
      <c r="D136" s="65"/>
      <c r="E136" s="65"/>
    </row>
    <row r="137" spans="1:5" ht="12.75">
      <c r="A137" s="119" t="str">
        <f>A109</f>
        <v>5.35.40.1 Rådgivning og rådgivningsinst.</v>
      </c>
      <c r="B137" s="120"/>
      <c r="C137" s="63">
        <f>B109/1000</f>
        <v>2.7669259999999998</v>
      </c>
      <c r="D137" s="64">
        <f>C109/1000</f>
        <v>-0.024</v>
      </c>
      <c r="E137" s="64">
        <f>E109/1000</f>
        <v>7.400000000006913E-05</v>
      </c>
    </row>
    <row r="138" spans="1:5" ht="25.5">
      <c r="A138" s="99" t="s">
        <v>15</v>
      </c>
      <c r="B138" s="55"/>
      <c r="C138" s="97"/>
      <c r="D138" s="65"/>
      <c r="E138" s="65"/>
    </row>
    <row r="139" spans="1:5" ht="12.75">
      <c r="A139" s="49"/>
      <c r="B139" s="50"/>
      <c r="C139" s="98"/>
      <c r="D139" s="66"/>
      <c r="E139" s="66"/>
    </row>
    <row r="140" ht="12.75" customHeight="1"/>
    <row r="141" ht="15">
      <c r="A141" s="1" t="s">
        <v>71</v>
      </c>
    </row>
    <row r="142" ht="16.5" thickBot="1">
      <c r="A142" s="26"/>
    </row>
    <row r="143" spans="1:5" ht="12.75">
      <c r="A143" s="130" t="s">
        <v>70</v>
      </c>
      <c r="B143" s="121" t="s">
        <v>76</v>
      </c>
      <c r="C143" s="132" t="s">
        <v>41</v>
      </c>
      <c r="D143" s="132" t="s">
        <v>77</v>
      </c>
      <c r="E143" s="132" t="s">
        <v>48</v>
      </c>
    </row>
    <row r="144" spans="1:5" ht="12.75">
      <c r="A144" s="131"/>
      <c r="B144" s="122"/>
      <c r="C144" s="133"/>
      <c r="D144" s="133"/>
      <c r="E144" s="133"/>
    </row>
    <row r="145" spans="1:5" ht="12.75">
      <c r="A145" s="5"/>
      <c r="B145" s="122"/>
      <c r="C145" s="133"/>
      <c r="D145" s="133"/>
      <c r="E145" s="133"/>
    </row>
    <row r="146" spans="1:5" ht="13.5" thickBot="1">
      <c r="A146" s="6" t="s">
        <v>49</v>
      </c>
      <c r="B146" s="123"/>
      <c r="C146" s="134"/>
      <c r="D146" s="134"/>
      <c r="E146" s="134"/>
    </row>
    <row r="147" spans="1:5" ht="12.75">
      <c r="A147" s="91"/>
      <c r="B147" s="39"/>
      <c r="C147" s="39"/>
      <c r="D147" s="39"/>
      <c r="E147" s="39"/>
    </row>
    <row r="148" spans="1:5" ht="12.75">
      <c r="A148" s="18" t="s">
        <v>50</v>
      </c>
      <c r="B148" s="40"/>
      <c r="C148" s="40"/>
      <c r="D148" s="40"/>
      <c r="E148" s="40"/>
    </row>
    <row r="149" spans="1:5" ht="12.75">
      <c r="A149" s="18"/>
      <c r="B149" s="40"/>
      <c r="C149" s="40"/>
      <c r="D149" s="40"/>
      <c r="E149" s="40"/>
    </row>
    <row r="150" spans="1:5" ht="12.75">
      <c r="A150" s="87" t="s">
        <v>95</v>
      </c>
      <c r="B150" s="21">
        <v>678.835</v>
      </c>
      <c r="C150" s="21">
        <v>1</v>
      </c>
      <c r="D150" s="21">
        <v>100</v>
      </c>
      <c r="E150" s="21">
        <f>D150-B150-C150</f>
        <v>-579.835</v>
      </c>
    </row>
    <row r="151" spans="1:5" ht="12.75">
      <c r="A151" s="87" t="s">
        <v>96</v>
      </c>
      <c r="B151" s="21">
        <v>31558.684</v>
      </c>
      <c r="C151" s="21">
        <v>5923</v>
      </c>
      <c r="D151" s="21">
        <v>42220</v>
      </c>
      <c r="E151" s="21">
        <f aca="true" t="shared" si="2" ref="E151:E158">D151-B151-C151</f>
        <v>4738.315999999999</v>
      </c>
    </row>
    <row r="152" spans="1:5" ht="12.75">
      <c r="A152" s="87" t="s">
        <v>97</v>
      </c>
      <c r="B152" s="21">
        <v>25625.22</v>
      </c>
      <c r="C152" s="21">
        <v>355</v>
      </c>
      <c r="D152" s="21">
        <v>26538</v>
      </c>
      <c r="E152" s="21">
        <f t="shared" si="2"/>
        <v>557.7799999999988</v>
      </c>
    </row>
    <row r="153" spans="1:5" ht="12.75">
      <c r="A153" s="87" t="s">
        <v>79</v>
      </c>
      <c r="B153" s="21">
        <v>54920.691</v>
      </c>
      <c r="C153" s="21">
        <v>6827</v>
      </c>
      <c r="D153" s="21">
        <v>14230</v>
      </c>
      <c r="E153" s="21">
        <f t="shared" si="2"/>
        <v>-47517.691</v>
      </c>
    </row>
    <row r="154" spans="1:6" ht="12.75">
      <c r="A154" s="87" t="s">
        <v>81</v>
      </c>
      <c r="B154" s="21">
        <v>0</v>
      </c>
      <c r="C154" s="21">
        <v>0</v>
      </c>
      <c r="D154" s="21">
        <v>0</v>
      </c>
      <c r="E154" s="21">
        <f t="shared" si="2"/>
        <v>0</v>
      </c>
      <c r="F154" s="34"/>
    </row>
    <row r="155" spans="1:5" ht="12.75">
      <c r="A155" s="87" t="s">
        <v>98</v>
      </c>
      <c r="B155" s="21">
        <v>329145.538</v>
      </c>
      <c r="C155" s="21">
        <f>25250+17500</f>
        <v>42750</v>
      </c>
      <c r="D155" s="21">
        <f>377056+6400+1700</f>
        <v>385156</v>
      </c>
      <c r="E155" s="21">
        <f t="shared" si="2"/>
        <v>13260.462</v>
      </c>
    </row>
    <row r="156" spans="1:5" ht="12.75">
      <c r="A156" s="87" t="s">
        <v>83</v>
      </c>
      <c r="B156" s="21">
        <v>137023.725</v>
      </c>
      <c r="C156" s="21">
        <v>1484</v>
      </c>
      <c r="D156" s="21">
        <v>173307</v>
      </c>
      <c r="E156" s="21">
        <f t="shared" si="2"/>
        <v>34799.274999999994</v>
      </c>
    </row>
    <row r="157" spans="1:5" ht="12.75">
      <c r="A157" s="87" t="s">
        <v>84</v>
      </c>
      <c r="B157" s="21">
        <v>102120.454</v>
      </c>
      <c r="C157" s="21">
        <v>8055</v>
      </c>
      <c r="D157" s="21">
        <v>121141</v>
      </c>
      <c r="E157" s="21">
        <f t="shared" si="2"/>
        <v>10965.546000000002</v>
      </c>
    </row>
    <row r="158" spans="1:5" ht="12.75">
      <c r="A158" s="87" t="s">
        <v>99</v>
      </c>
      <c r="B158" s="21">
        <v>0</v>
      </c>
      <c r="C158" s="21">
        <v>0</v>
      </c>
      <c r="D158" s="21">
        <v>0</v>
      </c>
      <c r="E158" s="21">
        <f t="shared" si="2"/>
        <v>0</v>
      </c>
    </row>
    <row r="159" spans="1:5" ht="13.5" thickBot="1">
      <c r="A159" s="92"/>
      <c r="B159" s="21"/>
      <c r="C159" s="21"/>
      <c r="D159" s="21"/>
      <c r="E159" s="21"/>
    </row>
    <row r="160" spans="1:5" ht="13.5" thickBot="1">
      <c r="A160" s="22" t="s">
        <v>51</v>
      </c>
      <c r="B160" s="23">
        <f>SUM(B150:B159)</f>
        <v>681073.147</v>
      </c>
      <c r="C160" s="23">
        <f>SUM(C150:C159)</f>
        <v>65395</v>
      </c>
      <c r="D160" s="23">
        <f>SUM(D150:D159)</f>
        <v>762692</v>
      </c>
      <c r="E160" s="23">
        <f>SUM(E150:E159)</f>
        <v>16223.852999999996</v>
      </c>
    </row>
    <row r="161" spans="1:4" ht="12.75">
      <c r="A161" s="20"/>
      <c r="B161" s="42"/>
      <c r="C161" s="42"/>
      <c r="D161" s="42"/>
    </row>
    <row r="162" spans="1:5" ht="26.25" customHeight="1">
      <c r="A162" s="136" t="s">
        <v>36</v>
      </c>
      <c r="B162" s="136"/>
      <c r="C162" s="136"/>
      <c r="D162" s="136"/>
      <c r="E162" s="136"/>
    </row>
    <row r="163" spans="1:4" ht="12.75">
      <c r="A163" s="67"/>
      <c r="B163" s="67"/>
      <c r="C163" s="67"/>
      <c r="D163" s="67"/>
    </row>
    <row r="164" spans="1:5" ht="12.75">
      <c r="A164" s="124"/>
      <c r="B164" s="125"/>
      <c r="C164" s="51" t="s">
        <v>42</v>
      </c>
      <c r="D164" s="51" t="s">
        <v>43</v>
      </c>
      <c r="E164" s="51" t="s">
        <v>48</v>
      </c>
    </row>
    <row r="165" spans="1:5" ht="12.75">
      <c r="A165" s="126"/>
      <c r="B165" s="127"/>
      <c r="C165" s="52" t="s">
        <v>73</v>
      </c>
      <c r="D165" s="52" t="s">
        <v>73</v>
      </c>
      <c r="E165" s="52" t="s">
        <v>73</v>
      </c>
    </row>
    <row r="166" spans="1:5" ht="12.75">
      <c r="A166" s="128" t="s">
        <v>51</v>
      </c>
      <c r="B166" s="129"/>
      <c r="C166" s="60">
        <f>B160/1000</f>
        <v>681.073147</v>
      </c>
      <c r="D166" s="60">
        <f>C160/1000</f>
        <v>65.395</v>
      </c>
      <c r="E166" s="60">
        <f>E160/1000</f>
        <v>16.223852999999995</v>
      </c>
    </row>
    <row r="167" spans="1:5" ht="12.75">
      <c r="A167" s="47"/>
      <c r="B167" s="48"/>
      <c r="C167" s="62"/>
      <c r="D167" s="62"/>
      <c r="E167" s="62"/>
    </row>
    <row r="168" spans="1:5" ht="12.75">
      <c r="A168" s="119" t="str">
        <f>A150</f>
        <v>0.32.31.1 Stadions, idrætsanlæg m.v.</v>
      </c>
      <c r="B168" s="120"/>
      <c r="C168" s="64">
        <f>B150/1000</f>
        <v>0.6788350000000001</v>
      </c>
      <c r="D168" s="64">
        <f>C150/1000</f>
        <v>0.001</v>
      </c>
      <c r="E168" s="64">
        <f>E150/1000</f>
        <v>-0.579835</v>
      </c>
    </row>
    <row r="169" spans="1:5" ht="25.5">
      <c r="A169" s="99" t="s">
        <v>33</v>
      </c>
      <c r="B169" s="58"/>
      <c r="C169" s="64"/>
      <c r="D169" s="64"/>
      <c r="E169" s="64"/>
    </row>
    <row r="170" spans="1:5" ht="12.75">
      <c r="A170" s="57"/>
      <c r="B170" s="58"/>
      <c r="C170" s="64"/>
      <c r="D170" s="64"/>
      <c r="E170" s="64"/>
    </row>
    <row r="171" spans="1:5" ht="12.75">
      <c r="A171" s="119" t="str">
        <f>A151</f>
        <v>3.22.05.1 Skolefritidsordninger</v>
      </c>
      <c r="B171" s="120"/>
      <c r="C171" s="64">
        <f>B151/1000</f>
        <v>31.558684</v>
      </c>
      <c r="D171" s="64">
        <f>C151/1000</f>
        <v>5.923</v>
      </c>
      <c r="E171" s="64">
        <f>E151/1000</f>
        <v>4.738315999999999</v>
      </c>
    </row>
    <row r="172" spans="1:5" ht="89.25">
      <c r="A172" s="99" t="s">
        <v>37</v>
      </c>
      <c r="B172" s="58"/>
      <c r="C172" s="64"/>
      <c r="D172" s="64"/>
      <c r="E172" s="64"/>
    </row>
    <row r="173" spans="1:5" ht="12.75">
      <c r="A173" s="56"/>
      <c r="B173" s="72"/>
      <c r="C173" s="75"/>
      <c r="D173" s="75"/>
      <c r="E173" s="75"/>
    </row>
    <row r="174" spans="1:5" ht="12.75">
      <c r="A174" s="119" t="str">
        <f>A152</f>
        <v>3.22.10.1 Bidrag til statslige/private skoler</v>
      </c>
      <c r="B174" s="120"/>
      <c r="C174" s="64">
        <f>B152/1000</f>
        <v>25.625220000000002</v>
      </c>
      <c r="D174" s="64">
        <f>C152/1000</f>
        <v>0.355</v>
      </c>
      <c r="E174" s="64">
        <f>E152/1000</f>
        <v>0.5577799999999988</v>
      </c>
    </row>
    <row r="175" spans="1:5" ht="25.5">
      <c r="A175" s="99" t="s">
        <v>15</v>
      </c>
      <c r="B175" s="58"/>
      <c r="C175" s="64"/>
      <c r="D175" s="64"/>
      <c r="E175" s="64"/>
    </row>
    <row r="176" spans="1:5" ht="12.75">
      <c r="A176" s="56"/>
      <c r="B176" s="72"/>
      <c r="C176" s="75"/>
      <c r="D176" s="75"/>
      <c r="E176" s="75"/>
    </row>
    <row r="177" spans="1:5" ht="12.75">
      <c r="A177" s="119" t="str">
        <f>A153</f>
        <v>5.25.10.1 Fælles formål</v>
      </c>
      <c r="B177" s="120"/>
      <c r="C177" s="64">
        <f>B153/1000</f>
        <v>54.920691</v>
      </c>
      <c r="D177" s="64">
        <f>C153/1000</f>
        <v>6.827</v>
      </c>
      <c r="E177" s="64">
        <f>E153/1000</f>
        <v>-47.517691</v>
      </c>
    </row>
    <row r="178" spans="1:5" ht="51.75" customHeight="1">
      <c r="A178" s="112" t="s">
        <v>38</v>
      </c>
      <c r="B178" s="113"/>
      <c r="C178" s="64"/>
      <c r="D178" s="64"/>
      <c r="E178" s="64"/>
    </row>
    <row r="179" spans="1:5" ht="12.75">
      <c r="A179" s="56"/>
      <c r="B179" s="72"/>
      <c r="C179" s="75"/>
      <c r="D179" s="75"/>
      <c r="E179" s="75"/>
    </row>
    <row r="180" spans="1:5" ht="12.75">
      <c r="A180" s="93" t="str">
        <f>A154</f>
        <v>5.25.12.1 Vuggestuer</v>
      </c>
      <c r="B180" s="72"/>
      <c r="C180" s="64">
        <f>B154/1000</f>
        <v>0</v>
      </c>
      <c r="D180" s="64">
        <f>C154/1000</f>
        <v>0</v>
      </c>
      <c r="E180" s="64">
        <f>E154/1000</f>
        <v>0</v>
      </c>
    </row>
    <row r="181" spans="1:5" ht="25.5">
      <c r="A181" s="99" t="s">
        <v>15</v>
      </c>
      <c r="B181" s="72"/>
      <c r="C181" s="75"/>
      <c r="D181" s="75"/>
      <c r="E181" s="75"/>
    </row>
    <row r="182" spans="1:5" ht="12.75">
      <c r="A182" s="56"/>
      <c r="B182" s="72"/>
      <c r="C182" s="75"/>
      <c r="D182" s="75"/>
      <c r="E182" s="75"/>
    </row>
    <row r="183" spans="1:5" ht="12.75">
      <c r="A183" s="93" t="str">
        <f>A155</f>
        <v>5.25.14.1 Integrerede institutioner</v>
      </c>
      <c r="B183" s="72"/>
      <c r="C183" s="64">
        <f>B155/1000</f>
        <v>329.145538</v>
      </c>
      <c r="D183" s="64">
        <f>C155/1000</f>
        <v>42.75</v>
      </c>
      <c r="E183" s="64">
        <f>E155/1000</f>
        <v>13.260462</v>
      </c>
    </row>
    <row r="184" spans="1:5" ht="140.25">
      <c r="A184" s="111" t="s">
        <v>39</v>
      </c>
      <c r="B184" s="72"/>
      <c r="C184" s="75"/>
      <c r="D184" s="75"/>
      <c r="E184" s="75"/>
    </row>
    <row r="185" spans="1:5" ht="12.75">
      <c r="A185" s="56"/>
      <c r="B185" s="72"/>
      <c r="C185" s="75"/>
      <c r="D185" s="75"/>
      <c r="E185" s="75"/>
    </row>
    <row r="186" spans="1:5" ht="12.75">
      <c r="A186" s="119" t="str">
        <f>A156</f>
        <v>5.25.15.1 Fritidshjem</v>
      </c>
      <c r="B186" s="120"/>
      <c r="C186" s="64">
        <f>B156/1000</f>
        <v>137.023725</v>
      </c>
      <c r="D186" s="64">
        <f>C156/1000</f>
        <v>1.484</v>
      </c>
      <c r="E186" s="64">
        <f>E156/1000</f>
        <v>34.799274999999994</v>
      </c>
    </row>
    <row r="187" spans="1:5" ht="12.75" customHeight="1">
      <c r="A187" s="107" t="s">
        <v>19</v>
      </c>
      <c r="B187" s="58"/>
      <c r="C187" s="64"/>
      <c r="D187" s="64"/>
      <c r="E187" s="64"/>
    </row>
    <row r="188" spans="1:5" ht="12.75">
      <c r="A188" s="56"/>
      <c r="B188" s="72"/>
      <c r="C188" s="75"/>
      <c r="D188" s="75"/>
      <c r="E188" s="75"/>
    </row>
    <row r="189" spans="1:5" ht="12.75">
      <c r="A189" s="119" t="str">
        <f>A157</f>
        <v>5.25.16.1 Klubber og andre socialpæd.</v>
      </c>
      <c r="B189" s="120"/>
      <c r="C189" s="64">
        <f>B157/1000</f>
        <v>102.120454</v>
      </c>
      <c r="D189" s="64">
        <f>C157/1000</f>
        <v>8.055</v>
      </c>
      <c r="E189" s="64">
        <f>E157/1000</f>
        <v>10.965546000000002</v>
      </c>
    </row>
    <row r="190" spans="1:5" ht="12.75">
      <c r="A190" s="107" t="s">
        <v>19</v>
      </c>
      <c r="B190" s="58"/>
      <c r="C190" s="64"/>
      <c r="D190" s="64"/>
      <c r="E190" s="64"/>
    </row>
    <row r="191" spans="1:5" ht="12.75">
      <c r="A191" s="56"/>
      <c r="B191" s="72"/>
      <c r="C191" s="75"/>
      <c r="D191" s="75"/>
      <c r="E191" s="75"/>
    </row>
    <row r="192" spans="1:5" ht="12.75">
      <c r="A192" s="119" t="str">
        <f>A158</f>
        <v>5.28.23.1 Døgninstitutioner for børn/unge</v>
      </c>
      <c r="B192" s="120"/>
      <c r="C192" s="64">
        <f>B158/1000</f>
        <v>0</v>
      </c>
      <c r="D192" s="64">
        <f>C158/1000</f>
        <v>0</v>
      </c>
      <c r="E192" s="64">
        <f>E158/1000</f>
        <v>0</v>
      </c>
    </row>
    <row r="193" spans="1:5" ht="25.5">
      <c r="A193" s="99" t="s">
        <v>15</v>
      </c>
      <c r="B193" s="58"/>
      <c r="C193" s="64"/>
      <c r="D193" s="64"/>
      <c r="E193" s="64"/>
    </row>
    <row r="194" spans="1:5" ht="12.75">
      <c r="A194" s="73"/>
      <c r="B194" s="74"/>
      <c r="C194" s="76"/>
      <c r="D194" s="76"/>
      <c r="E194" s="76"/>
    </row>
    <row r="195" spans="1:4" ht="12.75">
      <c r="A195" s="67"/>
      <c r="B195" s="67"/>
      <c r="C195" s="67"/>
      <c r="D195" s="67"/>
    </row>
    <row r="196" ht="15">
      <c r="A196" s="1" t="s">
        <v>68</v>
      </c>
    </row>
    <row r="197" ht="13.5" thickBot="1">
      <c r="A197" s="2"/>
    </row>
    <row r="198" spans="1:5" ht="12.75">
      <c r="A198" s="130" t="s">
        <v>67</v>
      </c>
      <c r="B198" s="121" t="s">
        <v>76</v>
      </c>
      <c r="C198" s="132" t="s">
        <v>41</v>
      </c>
      <c r="D198" s="132" t="s">
        <v>77</v>
      </c>
      <c r="E198" s="132" t="s">
        <v>48</v>
      </c>
    </row>
    <row r="199" spans="1:5" ht="12.75">
      <c r="A199" s="131"/>
      <c r="B199" s="122"/>
      <c r="C199" s="133"/>
      <c r="D199" s="133"/>
      <c r="E199" s="133"/>
    </row>
    <row r="200" spans="1:5" ht="12.75">
      <c r="A200" s="5"/>
      <c r="B200" s="122"/>
      <c r="C200" s="133"/>
      <c r="D200" s="133"/>
      <c r="E200" s="133"/>
    </row>
    <row r="201" spans="1:5" ht="13.5" thickBot="1">
      <c r="A201" s="6" t="s">
        <v>49</v>
      </c>
      <c r="B201" s="123"/>
      <c r="C201" s="134"/>
      <c r="D201" s="134"/>
      <c r="E201" s="134"/>
    </row>
    <row r="202" spans="1:5" ht="12.75">
      <c r="A202" s="91"/>
      <c r="B202" s="39"/>
      <c r="C202" s="39"/>
      <c r="D202" s="39"/>
      <c r="E202" s="39"/>
    </row>
    <row r="203" spans="1:5" ht="12.75">
      <c r="A203" s="18" t="s">
        <v>50</v>
      </c>
      <c r="B203" s="40"/>
      <c r="C203" s="40"/>
      <c r="D203" s="40"/>
      <c r="E203" s="40"/>
    </row>
    <row r="204" spans="1:5" ht="12.75">
      <c r="A204" s="19"/>
      <c r="B204" s="21"/>
      <c r="C204" s="21"/>
      <c r="D204" s="21"/>
      <c r="E204" s="21"/>
    </row>
    <row r="205" spans="1:5" ht="12.75">
      <c r="A205" s="87" t="s">
        <v>95</v>
      </c>
      <c r="B205" s="21">
        <v>0</v>
      </c>
      <c r="C205" s="21">
        <v>0</v>
      </c>
      <c r="D205" s="21">
        <v>0</v>
      </c>
      <c r="E205" s="21">
        <f>D205-B205-C205</f>
        <v>0</v>
      </c>
    </row>
    <row r="206" spans="1:5" ht="12.75">
      <c r="A206" s="87" t="s">
        <v>96</v>
      </c>
      <c r="B206" s="21">
        <v>62603.581</v>
      </c>
      <c r="C206" s="21">
        <v>1191</v>
      </c>
      <c r="D206" s="21">
        <v>61736</v>
      </c>
      <c r="E206" s="21">
        <f aca="true" t="shared" si="3" ref="E206:E211">D206-B206-C206</f>
        <v>-2058.5809999999983</v>
      </c>
    </row>
    <row r="207" spans="1:5" ht="12.75">
      <c r="A207" s="87" t="s">
        <v>79</v>
      </c>
      <c r="B207" s="21">
        <v>1000.907</v>
      </c>
      <c r="C207" s="21">
        <v>-2988</v>
      </c>
      <c r="D207" s="21">
        <v>-1987</v>
      </c>
      <c r="E207" s="21">
        <f t="shared" si="3"/>
        <v>0.0929999999998472</v>
      </c>
    </row>
    <row r="208" spans="1:5" ht="12.75">
      <c r="A208" s="87" t="s">
        <v>98</v>
      </c>
      <c r="B208" s="21">
        <v>118.377</v>
      </c>
      <c r="C208" s="21">
        <v>893</v>
      </c>
      <c r="D208" s="21">
        <v>1011</v>
      </c>
      <c r="E208" s="21">
        <f t="shared" si="3"/>
        <v>-0.3769999999999527</v>
      </c>
    </row>
    <row r="209" spans="1:5" ht="12.75">
      <c r="A209" s="87" t="s">
        <v>83</v>
      </c>
      <c r="B209" s="21">
        <v>51067.233</v>
      </c>
      <c r="C209" s="21">
        <v>-12623</v>
      </c>
      <c r="D209" s="21">
        <v>47968</v>
      </c>
      <c r="E209" s="21">
        <f t="shared" si="3"/>
        <v>9523.767</v>
      </c>
    </row>
    <row r="210" spans="1:5" ht="12.75">
      <c r="A210" s="87" t="s">
        <v>84</v>
      </c>
      <c r="B210" s="21">
        <v>4997.22</v>
      </c>
      <c r="C210" s="21">
        <v>7442</v>
      </c>
      <c r="D210" s="21">
        <v>12439</v>
      </c>
      <c r="E210" s="21">
        <f t="shared" si="3"/>
        <v>-0.22000000000025466</v>
      </c>
    </row>
    <row r="211" spans="1:5" ht="12.75">
      <c r="A211" s="87" t="s">
        <v>99</v>
      </c>
      <c r="B211" s="21">
        <v>0</v>
      </c>
      <c r="C211" s="21">
        <v>0</v>
      </c>
      <c r="D211" s="21">
        <v>0</v>
      </c>
      <c r="E211" s="21">
        <f t="shared" si="3"/>
        <v>0</v>
      </c>
    </row>
    <row r="212" spans="1:5" ht="13.5" thickBot="1">
      <c r="A212" s="92"/>
      <c r="B212" s="21"/>
      <c r="C212" s="21"/>
      <c r="D212" s="21"/>
      <c r="E212" s="21"/>
    </row>
    <row r="213" spans="1:5" ht="13.5" thickBot="1">
      <c r="A213" s="22" t="s">
        <v>51</v>
      </c>
      <c r="B213" s="23">
        <f>SUM(B205:B212)</f>
        <v>119787.318</v>
      </c>
      <c r="C213" s="23">
        <f>SUM(C205:C212)</f>
        <v>-6085</v>
      </c>
      <c r="D213" s="23">
        <f>SUM(D205:D212)</f>
        <v>121167</v>
      </c>
      <c r="E213" s="23">
        <f>D213-B213-C213</f>
        <v>7464.682000000001</v>
      </c>
    </row>
    <row r="215" spans="1:5" ht="26.25" customHeight="1">
      <c r="A215" s="136" t="s">
        <v>26</v>
      </c>
      <c r="B215" s="136"/>
      <c r="C215" s="136"/>
      <c r="D215" s="136"/>
      <c r="E215" s="136"/>
    </row>
    <row r="216" spans="1:4" ht="12.75">
      <c r="A216" s="67"/>
      <c r="B216" s="67"/>
      <c r="C216" s="67"/>
      <c r="D216" s="67"/>
    </row>
    <row r="217" spans="1:5" ht="12.75">
      <c r="A217" s="124"/>
      <c r="B217" s="125"/>
      <c r="C217" s="51" t="s">
        <v>42</v>
      </c>
      <c r="D217" s="51" t="s">
        <v>43</v>
      </c>
      <c r="E217" s="51" t="s">
        <v>48</v>
      </c>
    </row>
    <row r="218" spans="1:5" ht="12.75">
      <c r="A218" s="126"/>
      <c r="B218" s="127"/>
      <c r="C218" s="52" t="s">
        <v>73</v>
      </c>
      <c r="D218" s="52" t="s">
        <v>73</v>
      </c>
      <c r="E218" s="52" t="s">
        <v>73</v>
      </c>
    </row>
    <row r="219" spans="1:5" ht="12.75">
      <c r="A219" s="128" t="s">
        <v>51</v>
      </c>
      <c r="B219" s="129"/>
      <c r="C219" s="60">
        <f>B213/1000</f>
        <v>119.787318</v>
      </c>
      <c r="D219" s="60">
        <f>C213/1000</f>
        <v>-6.085</v>
      </c>
      <c r="E219" s="60">
        <f>E213/1000</f>
        <v>7.464682000000001</v>
      </c>
    </row>
    <row r="220" spans="1:5" ht="12.75">
      <c r="A220" s="47"/>
      <c r="B220" s="48"/>
      <c r="C220" s="62"/>
      <c r="D220" s="62"/>
      <c r="E220" s="62"/>
    </row>
    <row r="221" spans="1:5" ht="12.75">
      <c r="A221" s="119" t="str">
        <f>A205</f>
        <v>0.32.31.1 Stadions, idrætsanlæg m.v.</v>
      </c>
      <c r="B221" s="120"/>
      <c r="C221" s="64">
        <f>B205/1000</f>
        <v>0</v>
      </c>
      <c r="D221" s="64">
        <f>C205/1000</f>
        <v>0</v>
      </c>
      <c r="E221" s="64">
        <f>E205/1000</f>
        <v>0</v>
      </c>
    </row>
    <row r="222" spans="1:5" ht="25.5">
      <c r="A222" s="99" t="s">
        <v>15</v>
      </c>
      <c r="B222" s="58"/>
      <c r="C222" s="64"/>
      <c r="D222" s="64"/>
      <c r="E222" s="64"/>
    </row>
    <row r="223" spans="1:5" ht="12.75">
      <c r="A223" s="57"/>
      <c r="B223" s="58"/>
      <c r="C223" s="64"/>
      <c r="D223" s="64"/>
      <c r="E223" s="64"/>
    </row>
    <row r="224" spans="1:5" ht="12.75">
      <c r="A224" s="119" t="str">
        <f>A206</f>
        <v>3.22.05.1 Skolefritidsordninger</v>
      </c>
      <c r="B224" s="120"/>
      <c r="C224" s="64">
        <f>B206/1000</f>
        <v>62.603581</v>
      </c>
      <c r="D224" s="64">
        <f>C206/1000</f>
        <v>1.191</v>
      </c>
      <c r="E224" s="64">
        <f>E206/1000</f>
        <v>-2.0585809999999984</v>
      </c>
    </row>
    <row r="225" spans="1:5" ht="63.75">
      <c r="A225" s="109" t="s">
        <v>23</v>
      </c>
      <c r="B225" s="58"/>
      <c r="C225" s="64"/>
      <c r="D225" s="64"/>
      <c r="E225" s="64"/>
    </row>
    <row r="226" spans="1:5" ht="12.75" customHeight="1">
      <c r="A226" s="56"/>
      <c r="B226" s="72"/>
      <c r="C226" s="75"/>
      <c r="D226" s="75"/>
      <c r="E226" s="75"/>
    </row>
    <row r="227" spans="1:5" ht="12.75">
      <c r="A227" s="119" t="str">
        <f>A207</f>
        <v>5.25.10.1 Fælles formål</v>
      </c>
      <c r="B227" s="120"/>
      <c r="C227" s="64">
        <f>B207/1000</f>
        <v>1.000907</v>
      </c>
      <c r="D227" s="64">
        <f>C207/1000</f>
        <v>-2.988</v>
      </c>
      <c r="E227" s="64">
        <f>E207/1000</f>
        <v>9.29999999998472E-05</v>
      </c>
    </row>
    <row r="228" spans="1:5" ht="25.5">
      <c r="A228" s="99" t="s">
        <v>15</v>
      </c>
      <c r="B228" s="58"/>
      <c r="C228" s="64"/>
      <c r="D228" s="64"/>
      <c r="E228" s="64"/>
    </row>
    <row r="229" spans="1:5" ht="12.75">
      <c r="A229" s="56"/>
      <c r="B229" s="72"/>
      <c r="C229" s="75"/>
      <c r="D229" s="75"/>
      <c r="E229" s="75"/>
    </row>
    <row r="230" spans="1:5" ht="12.75">
      <c r="A230" s="119" t="str">
        <f>A208</f>
        <v>5.25.14.1 Integrerede institutioner</v>
      </c>
      <c r="B230" s="120"/>
      <c r="C230" s="64">
        <f>B208/1000</f>
        <v>0.118377</v>
      </c>
      <c r="D230" s="64">
        <f>C208/1000</f>
        <v>0.893</v>
      </c>
      <c r="E230" s="64">
        <f>E208/1000</f>
        <v>-0.00037699999999995273</v>
      </c>
    </row>
    <row r="231" spans="1:5" ht="12.75">
      <c r="A231" s="107" t="s">
        <v>24</v>
      </c>
      <c r="B231" s="58"/>
      <c r="C231" s="64"/>
      <c r="D231" s="64"/>
      <c r="E231" s="64"/>
    </row>
    <row r="232" spans="1:5" ht="12.75">
      <c r="A232" s="57"/>
      <c r="B232" s="58"/>
      <c r="C232" s="64"/>
      <c r="D232" s="64"/>
      <c r="E232" s="64"/>
    </row>
    <row r="233" spans="1:5" ht="12.75">
      <c r="A233" s="119" t="str">
        <f>A209</f>
        <v>5.25.15.1 Fritidshjem</v>
      </c>
      <c r="B233" s="120"/>
      <c r="C233" s="64">
        <f>B209/1000</f>
        <v>51.067233</v>
      </c>
      <c r="D233" s="64">
        <f>C209/1000</f>
        <v>-12.623</v>
      </c>
      <c r="E233" s="64">
        <f>E209/1000</f>
        <v>9.523767</v>
      </c>
    </row>
    <row r="234" spans="1:5" ht="63.75">
      <c r="A234" s="109" t="s">
        <v>25</v>
      </c>
      <c r="B234" s="58"/>
      <c r="C234" s="64"/>
      <c r="D234" s="64"/>
      <c r="E234" s="64"/>
    </row>
    <row r="235" spans="1:5" ht="12.75">
      <c r="A235" s="57"/>
      <c r="B235" s="58"/>
      <c r="C235" s="64"/>
      <c r="D235" s="64"/>
      <c r="E235" s="64"/>
    </row>
    <row r="236" spans="1:5" ht="12.75">
      <c r="A236" s="119" t="str">
        <f>A210</f>
        <v>5.25.16.1 Klubber og andre socialpæd.</v>
      </c>
      <c r="B236" s="120"/>
      <c r="C236" s="64">
        <f>B210/1000</f>
        <v>4.99722</v>
      </c>
      <c r="D236" s="64">
        <f>C210/1000</f>
        <v>7.442</v>
      </c>
      <c r="E236" s="64">
        <f>E210/1000</f>
        <v>-0.00022000000000025466</v>
      </c>
    </row>
    <row r="237" spans="1:5" ht="12.75">
      <c r="A237" s="107" t="s">
        <v>24</v>
      </c>
      <c r="B237" s="58"/>
      <c r="C237" s="64"/>
      <c r="D237" s="64"/>
      <c r="E237" s="64"/>
    </row>
    <row r="238" spans="1:5" ht="12.75">
      <c r="A238" s="56"/>
      <c r="B238" s="72"/>
      <c r="C238" s="75"/>
      <c r="D238" s="75"/>
      <c r="E238" s="75"/>
    </row>
    <row r="239" spans="1:5" ht="12.75">
      <c r="A239" s="119" t="str">
        <f>A211</f>
        <v>5.28.23.1 Døgninstitutioner for børn/unge</v>
      </c>
      <c r="B239" s="120"/>
      <c r="C239" s="64">
        <f>B211/1000</f>
        <v>0</v>
      </c>
      <c r="D239" s="64">
        <f>C211/1000</f>
        <v>0</v>
      </c>
      <c r="E239" s="64">
        <f>E211/1000</f>
        <v>0</v>
      </c>
    </row>
    <row r="240" spans="1:5" ht="25.5">
      <c r="A240" s="99" t="s">
        <v>15</v>
      </c>
      <c r="B240" s="58"/>
      <c r="C240" s="64"/>
      <c r="D240" s="64"/>
      <c r="E240" s="64"/>
    </row>
    <row r="241" spans="1:5" ht="12.75">
      <c r="A241" s="69"/>
      <c r="B241" s="70"/>
      <c r="C241" s="71"/>
      <c r="D241" s="71"/>
      <c r="E241" s="71"/>
    </row>
    <row r="243" ht="15">
      <c r="A243" s="1" t="s">
        <v>56</v>
      </c>
    </row>
    <row r="244" ht="13.5" thickBot="1">
      <c r="A244" s="2"/>
    </row>
    <row r="245" spans="1:5" ht="12.75">
      <c r="A245" s="4" t="s">
        <v>57</v>
      </c>
      <c r="B245" s="121" t="s">
        <v>76</v>
      </c>
      <c r="C245" s="132" t="s">
        <v>41</v>
      </c>
      <c r="D245" s="132" t="s">
        <v>77</v>
      </c>
      <c r="E245" s="132" t="s">
        <v>48</v>
      </c>
    </row>
    <row r="246" spans="1:5" ht="12.75">
      <c r="A246" s="5"/>
      <c r="B246" s="122"/>
      <c r="C246" s="133"/>
      <c r="D246" s="133"/>
      <c r="E246" s="133"/>
    </row>
    <row r="247" spans="1:5" ht="12.75">
      <c r="A247" s="5"/>
      <c r="B247" s="122"/>
      <c r="C247" s="133"/>
      <c r="D247" s="133"/>
      <c r="E247" s="133"/>
    </row>
    <row r="248" spans="1:5" ht="13.5" thickBot="1">
      <c r="A248" s="6" t="s">
        <v>49</v>
      </c>
      <c r="B248" s="123"/>
      <c r="C248" s="134"/>
      <c r="D248" s="134"/>
      <c r="E248" s="134"/>
    </row>
    <row r="249" spans="1:5" ht="12.75">
      <c r="A249" s="86"/>
      <c r="B249" s="35"/>
      <c r="C249" s="35"/>
      <c r="D249" s="35"/>
      <c r="E249" s="36"/>
    </row>
    <row r="250" spans="1:5" ht="12.75">
      <c r="A250" s="8" t="s">
        <v>50</v>
      </c>
      <c r="B250" s="37"/>
      <c r="C250" s="37"/>
      <c r="D250" s="37"/>
      <c r="E250" s="38"/>
    </row>
    <row r="251" spans="1:5" ht="12.75">
      <c r="A251" s="9"/>
      <c r="B251" s="10"/>
      <c r="C251" s="10"/>
      <c r="D251" s="10"/>
      <c r="E251" s="21"/>
    </row>
    <row r="252" spans="1:8" ht="12.75">
      <c r="A252" s="87" t="s">
        <v>100</v>
      </c>
      <c r="B252" s="10">
        <v>2062480.243</v>
      </c>
      <c r="C252" s="10">
        <v>-101354</v>
      </c>
      <c r="D252" s="10">
        <v>1981635</v>
      </c>
      <c r="E252" s="21">
        <f>D252-B252-C252</f>
        <v>20508.756999999983</v>
      </c>
      <c r="G252" s="104"/>
      <c r="H252" s="101"/>
    </row>
    <row r="253" spans="1:8" ht="12.75">
      <c r="A253" s="87" t="s">
        <v>101</v>
      </c>
      <c r="B253" s="10">
        <v>30985.6</v>
      </c>
      <c r="C253" s="10">
        <v>-1991</v>
      </c>
      <c r="D253" s="10">
        <v>28995</v>
      </c>
      <c r="E253" s="21">
        <f aca="true" t="shared" si="4" ref="E253:E265">D253-B253-C253</f>
        <v>0.4000000000014552</v>
      </c>
      <c r="G253" s="104"/>
      <c r="H253" s="101"/>
    </row>
    <row r="254" spans="1:8" ht="12.75">
      <c r="A254" s="87" t="s">
        <v>102</v>
      </c>
      <c r="B254" s="10">
        <v>6678.103</v>
      </c>
      <c r="C254" s="10">
        <v>-3478</v>
      </c>
      <c r="D254" s="10">
        <v>3200</v>
      </c>
      <c r="E254" s="21">
        <f t="shared" si="4"/>
        <v>-0.10300000000006548</v>
      </c>
      <c r="G254" s="104"/>
      <c r="H254" s="101"/>
    </row>
    <row r="255" spans="1:8" ht="12.75">
      <c r="A255" s="87" t="s">
        <v>103</v>
      </c>
      <c r="B255" s="10">
        <v>2511.889</v>
      </c>
      <c r="C255" s="10">
        <v>11881</v>
      </c>
      <c r="D255" s="10">
        <v>14393</v>
      </c>
      <c r="E255" s="21">
        <f t="shared" si="4"/>
        <v>0.1110000000007858</v>
      </c>
      <c r="G255" s="104"/>
      <c r="H255" s="101"/>
    </row>
    <row r="256" spans="1:8" ht="12.75">
      <c r="A256" s="87" t="s">
        <v>104</v>
      </c>
      <c r="B256" s="10">
        <v>3729</v>
      </c>
      <c r="C256" s="10">
        <v>-3729</v>
      </c>
      <c r="D256" s="10">
        <v>0</v>
      </c>
      <c r="E256" s="21">
        <f t="shared" si="4"/>
        <v>0</v>
      </c>
      <c r="G256" s="104"/>
      <c r="H256" s="101"/>
    </row>
    <row r="257" spans="1:8" ht="12.75">
      <c r="A257" s="87" t="s">
        <v>105</v>
      </c>
      <c r="B257" s="10">
        <v>0</v>
      </c>
      <c r="C257" s="10">
        <v>0</v>
      </c>
      <c r="D257" s="10">
        <v>0</v>
      </c>
      <c r="E257" s="21">
        <f t="shared" si="4"/>
        <v>0</v>
      </c>
      <c r="G257" s="104"/>
      <c r="H257" s="101"/>
    </row>
    <row r="258" spans="1:8" ht="12.75">
      <c r="A258" s="87" t="s">
        <v>12</v>
      </c>
      <c r="B258" s="10">
        <v>0</v>
      </c>
      <c r="C258" s="10">
        <v>11645</v>
      </c>
      <c r="D258" s="10">
        <v>11645</v>
      </c>
      <c r="E258" s="21">
        <f t="shared" si="4"/>
        <v>0</v>
      </c>
      <c r="G258" s="104"/>
      <c r="H258" s="101"/>
    </row>
    <row r="259" spans="1:8" ht="12.75">
      <c r="A259" s="87" t="s">
        <v>97</v>
      </c>
      <c r="B259" s="10">
        <v>305964.896</v>
      </c>
      <c r="C259" s="10">
        <v>14245</v>
      </c>
      <c r="D259" s="10">
        <v>320210</v>
      </c>
      <c r="E259" s="21">
        <f t="shared" si="4"/>
        <v>0.10399999999208376</v>
      </c>
      <c r="G259" s="104"/>
      <c r="H259" s="101"/>
    </row>
    <row r="260" spans="1:8" ht="12.75">
      <c r="A260" s="87" t="s">
        <v>106</v>
      </c>
      <c r="B260" s="10">
        <v>20030.496</v>
      </c>
      <c r="C260" s="10">
        <v>3920</v>
      </c>
      <c r="D260" s="10">
        <v>23950</v>
      </c>
      <c r="E260" s="21">
        <f t="shared" si="4"/>
        <v>-0.4959999999991851</v>
      </c>
      <c r="G260" s="104"/>
      <c r="H260" s="101"/>
    </row>
    <row r="261" spans="1:8" ht="12.75">
      <c r="A261" s="87" t="s">
        <v>107</v>
      </c>
      <c r="B261" s="10">
        <v>32697.917</v>
      </c>
      <c r="C261" s="10">
        <v>6439</v>
      </c>
      <c r="D261" s="10">
        <v>39137</v>
      </c>
      <c r="E261" s="21">
        <f t="shared" si="4"/>
        <v>0.08299999999871943</v>
      </c>
      <c r="G261" s="104"/>
      <c r="H261" s="101"/>
    </row>
    <row r="262" spans="1:8" ht="12.75">
      <c r="A262" s="87" t="s">
        <v>108</v>
      </c>
      <c r="B262" s="10">
        <v>0</v>
      </c>
      <c r="C262" s="10">
        <v>0</v>
      </c>
      <c r="D262" s="10">
        <v>0</v>
      </c>
      <c r="E262" s="21">
        <f t="shared" si="4"/>
        <v>0</v>
      </c>
      <c r="G262" s="104"/>
      <c r="H262" s="101"/>
    </row>
    <row r="263" spans="1:8" ht="12.75">
      <c r="A263" s="87" t="s">
        <v>109</v>
      </c>
      <c r="B263" s="10">
        <v>9397.155</v>
      </c>
      <c r="C263" s="10">
        <v>-190</v>
      </c>
      <c r="D263" s="10">
        <v>9207</v>
      </c>
      <c r="E263" s="21">
        <f t="shared" si="4"/>
        <v>-0.15500000000065484</v>
      </c>
      <c r="G263" s="104"/>
      <c r="H263" s="101"/>
    </row>
    <row r="264" spans="1:8" ht="12.75">
      <c r="A264" s="87" t="s">
        <v>111</v>
      </c>
      <c r="B264" s="10">
        <v>10640</v>
      </c>
      <c r="C264" s="10">
        <v>3220</v>
      </c>
      <c r="D264" s="10">
        <v>13860</v>
      </c>
      <c r="E264" s="21">
        <f t="shared" si="4"/>
        <v>0</v>
      </c>
      <c r="G264" s="104"/>
      <c r="H264" s="101"/>
    </row>
    <row r="265" spans="1:8" ht="12.75">
      <c r="A265" s="87" t="s">
        <v>110</v>
      </c>
      <c r="B265" s="10">
        <v>66935</v>
      </c>
      <c r="C265" s="10">
        <v>-14483</v>
      </c>
      <c r="D265" s="10">
        <v>52452</v>
      </c>
      <c r="E265" s="21">
        <f t="shared" si="4"/>
        <v>0</v>
      </c>
      <c r="G265" s="104"/>
      <c r="H265" s="101"/>
    </row>
    <row r="266" spans="1:8" ht="13.5" thickBot="1">
      <c r="A266" s="88"/>
      <c r="B266" s="10"/>
      <c r="C266" s="10"/>
      <c r="D266" s="10"/>
      <c r="E266" s="43"/>
      <c r="G266" s="105"/>
      <c r="H266" s="94"/>
    </row>
    <row r="267" spans="1:5" ht="13.5" thickBot="1">
      <c r="A267" s="28" t="s">
        <v>51</v>
      </c>
      <c r="B267" s="29">
        <f>SUM(B252:B266)</f>
        <v>2552050.2989999996</v>
      </c>
      <c r="C267" s="29">
        <f>SUM(C252:C266)</f>
        <v>-73875</v>
      </c>
      <c r="D267" s="29">
        <f>SUM(D252:D266)</f>
        <v>2498684</v>
      </c>
      <c r="E267" s="29">
        <f>D267-B267-C267</f>
        <v>20508.70100000035</v>
      </c>
    </row>
    <row r="268" spans="1:4" ht="12.75">
      <c r="A268" s="45"/>
      <c r="B268" s="46"/>
      <c r="C268" s="46"/>
      <c r="D268" s="46"/>
    </row>
    <row r="269" spans="1:5" ht="51.75" customHeight="1">
      <c r="A269" s="136" t="s">
        <v>7</v>
      </c>
      <c r="B269" s="136"/>
      <c r="C269" s="136"/>
      <c r="D269" s="136"/>
      <c r="E269" s="136"/>
    </row>
    <row r="270" spans="1:4" ht="12.75">
      <c r="A270" s="45"/>
      <c r="B270" s="46"/>
      <c r="C270" s="46"/>
      <c r="D270" s="46"/>
    </row>
    <row r="271" spans="1:5" ht="12.75">
      <c r="A271" s="124"/>
      <c r="B271" s="125"/>
      <c r="C271" s="51" t="s">
        <v>42</v>
      </c>
      <c r="D271" s="51" t="s">
        <v>43</v>
      </c>
      <c r="E271" s="51" t="s">
        <v>48</v>
      </c>
    </row>
    <row r="272" spans="1:5" ht="12.75">
      <c r="A272" s="126"/>
      <c r="B272" s="127"/>
      <c r="C272" s="52" t="s">
        <v>73</v>
      </c>
      <c r="D272" s="52" t="s">
        <v>73</v>
      </c>
      <c r="E272" s="52" t="s">
        <v>73</v>
      </c>
    </row>
    <row r="273" spans="1:5" ht="12.75">
      <c r="A273" s="128" t="s">
        <v>51</v>
      </c>
      <c r="B273" s="129"/>
      <c r="C273" s="60">
        <f>B267/1000</f>
        <v>2552.0502989999995</v>
      </c>
      <c r="D273" s="60">
        <f>C267/1000</f>
        <v>-73.875</v>
      </c>
      <c r="E273" s="60">
        <f>E267/1000</f>
        <v>20.50870100000035</v>
      </c>
    </row>
    <row r="274" spans="1:5" ht="12.75">
      <c r="A274" s="47"/>
      <c r="B274" s="48"/>
      <c r="C274" s="62"/>
      <c r="D274" s="62"/>
      <c r="E274" s="62"/>
    </row>
    <row r="275" spans="1:5" ht="12.75">
      <c r="A275" s="119" t="str">
        <f>A252</f>
        <v>3.22.01.1 Folkeskoler</v>
      </c>
      <c r="B275" s="120"/>
      <c r="C275" s="64">
        <f>B252/1000</f>
        <v>2062.480243</v>
      </c>
      <c r="D275" s="64">
        <f>C252/1000</f>
        <v>-101.354</v>
      </c>
      <c r="E275" s="64">
        <f>E252/1000</f>
        <v>20.50875699999998</v>
      </c>
    </row>
    <row r="276" spans="1:5" ht="129.75" customHeight="1">
      <c r="A276" s="110" t="s">
        <v>8</v>
      </c>
      <c r="B276" s="58"/>
      <c r="C276" s="64"/>
      <c r="D276" s="64"/>
      <c r="E276" s="64"/>
    </row>
    <row r="277" spans="1:5" ht="12.75">
      <c r="A277" s="57"/>
      <c r="B277" s="58"/>
      <c r="C277" s="64"/>
      <c r="D277" s="64"/>
      <c r="E277" s="64"/>
    </row>
    <row r="278" spans="1:5" ht="12.75">
      <c r="A278" s="119" t="str">
        <f>A253</f>
        <v>3.22.02.1 Fællesudgifter for skolevæsen</v>
      </c>
      <c r="B278" s="120"/>
      <c r="C278" s="64">
        <f>B253/1000</f>
        <v>30.985599999999998</v>
      </c>
      <c r="D278" s="64">
        <f>C253/1000</f>
        <v>-1.991</v>
      </c>
      <c r="E278" s="64">
        <f>E253/1000</f>
        <v>0.0004000000000014552</v>
      </c>
    </row>
    <row r="279" spans="1:5" ht="25.5">
      <c r="A279" s="99" t="s">
        <v>15</v>
      </c>
      <c r="B279" s="58"/>
      <c r="C279" s="64"/>
      <c r="D279" s="64"/>
      <c r="E279" s="64"/>
    </row>
    <row r="280" spans="1:5" ht="12.75">
      <c r="A280" s="57"/>
      <c r="B280" s="58"/>
      <c r="C280" s="64"/>
      <c r="D280" s="64"/>
      <c r="E280" s="64"/>
    </row>
    <row r="281" spans="1:5" ht="12.75">
      <c r="A281" s="119" t="str">
        <f>A254</f>
        <v>3.22.03.1 Syge- og hjemmeundervisning</v>
      </c>
      <c r="B281" s="120"/>
      <c r="C281" s="64">
        <f>B254/1000</f>
        <v>6.678103</v>
      </c>
      <c r="D281" s="64">
        <f>C254/1000</f>
        <v>-3.478</v>
      </c>
      <c r="E281" s="64">
        <f>E254/1000</f>
        <v>-0.00010300000000006548</v>
      </c>
    </row>
    <row r="282" spans="1:5" ht="25.5">
      <c r="A282" s="99" t="s">
        <v>15</v>
      </c>
      <c r="B282" s="58"/>
      <c r="C282" s="64"/>
      <c r="D282" s="64"/>
      <c r="E282" s="64"/>
    </row>
    <row r="283" spans="1:5" ht="12.75">
      <c r="A283" s="57"/>
      <c r="B283" s="58"/>
      <c r="C283" s="64"/>
      <c r="D283" s="64"/>
      <c r="E283" s="64"/>
    </row>
    <row r="284" spans="1:5" ht="12.75">
      <c r="A284" s="119" t="str">
        <f>A255</f>
        <v>3.22.06.1 Befordring af elever i gr.skolen</v>
      </c>
      <c r="B284" s="120"/>
      <c r="C284" s="64">
        <f>B255/1000</f>
        <v>2.511889</v>
      </c>
      <c r="D284" s="64">
        <f>C255/1000</f>
        <v>11.881</v>
      </c>
      <c r="E284" s="64">
        <f>E255/1000</f>
        <v>0.0001110000000007858</v>
      </c>
    </row>
    <row r="285" spans="1:5" ht="25.5">
      <c r="A285" s="99" t="s">
        <v>15</v>
      </c>
      <c r="B285" s="58"/>
      <c r="C285" s="64"/>
      <c r="D285" s="64"/>
      <c r="E285" s="64"/>
    </row>
    <row r="286" spans="1:5" ht="12.75">
      <c r="A286" s="57"/>
      <c r="B286" s="58"/>
      <c r="C286" s="64"/>
      <c r="D286" s="64"/>
      <c r="E286" s="64"/>
    </row>
    <row r="287" spans="1:5" ht="12.75">
      <c r="A287" s="119" t="str">
        <f>A256</f>
        <v>3.22.07.1 Specialundervisning i reg. tilbud</v>
      </c>
      <c r="B287" s="120"/>
      <c r="C287" s="64">
        <f>B256/1000</f>
        <v>3.729</v>
      </c>
      <c r="D287" s="64">
        <f>C256/1000</f>
        <v>-3.729</v>
      </c>
      <c r="E287" s="64">
        <f>E256/1000</f>
        <v>0</v>
      </c>
    </row>
    <row r="288" spans="1:5" ht="25.5">
      <c r="A288" s="99" t="s">
        <v>15</v>
      </c>
      <c r="B288" s="58"/>
      <c r="C288" s="64"/>
      <c r="D288" s="64"/>
      <c r="E288" s="64"/>
    </row>
    <row r="289" spans="1:5" ht="12.75">
      <c r="A289" s="57"/>
      <c r="B289" s="58"/>
      <c r="C289" s="64"/>
      <c r="D289" s="64"/>
      <c r="E289" s="64"/>
    </row>
    <row r="290" spans="1:5" ht="12.75">
      <c r="A290" s="119" t="str">
        <f>A257</f>
        <v>3.22.08.1 Kommunale specialskoler</v>
      </c>
      <c r="B290" s="120"/>
      <c r="C290" s="64">
        <f>B257/1000</f>
        <v>0</v>
      </c>
      <c r="D290" s="64">
        <f>C257/1000</f>
        <v>0</v>
      </c>
      <c r="E290" s="64">
        <f>E257/1000</f>
        <v>0</v>
      </c>
    </row>
    <row r="291" spans="1:5" ht="25.5">
      <c r="A291" s="99" t="s">
        <v>15</v>
      </c>
      <c r="B291" s="58"/>
      <c r="C291" s="64"/>
      <c r="D291" s="64"/>
      <c r="E291" s="64"/>
    </row>
    <row r="292" spans="1:5" ht="12.75">
      <c r="A292" s="100"/>
      <c r="B292" s="58"/>
      <c r="C292" s="64"/>
      <c r="D292" s="64"/>
      <c r="E292" s="64"/>
    </row>
    <row r="293" spans="1:5" ht="12.75">
      <c r="A293" s="119" t="str">
        <f>A258</f>
        <v>3.22.09.1 Sprogsti. for to-sprg. børn i førskolealderen</v>
      </c>
      <c r="B293" s="120"/>
      <c r="C293" s="64">
        <f>B258/1000</f>
        <v>0</v>
      </c>
      <c r="D293" s="64">
        <f>C258/1000</f>
        <v>11.645</v>
      </c>
      <c r="E293" s="64">
        <f>E258/1000</f>
        <v>0</v>
      </c>
    </row>
    <row r="294" spans="1:5" ht="25.5">
      <c r="A294" s="99" t="s">
        <v>15</v>
      </c>
      <c r="B294" s="58"/>
      <c r="C294" s="64"/>
      <c r="D294" s="64"/>
      <c r="E294" s="64"/>
    </row>
    <row r="295" spans="1:5" ht="12.75">
      <c r="A295" s="57"/>
      <c r="B295" s="58"/>
      <c r="C295" s="64"/>
      <c r="D295" s="64"/>
      <c r="E295" s="64"/>
    </row>
    <row r="296" spans="1:5" ht="12.75">
      <c r="A296" s="119" t="str">
        <f>A259</f>
        <v>3.22.10.1 Bidrag til statslige/private skoler</v>
      </c>
      <c r="B296" s="120"/>
      <c r="C296" s="64">
        <f>B259/1000</f>
        <v>305.964896</v>
      </c>
      <c r="D296" s="64">
        <f>C259/1000</f>
        <v>14.245</v>
      </c>
      <c r="E296" s="64">
        <f>E259/1000</f>
        <v>0.00010399999999208376</v>
      </c>
    </row>
    <row r="297" spans="1:5" ht="25.5">
      <c r="A297" s="99" t="s">
        <v>15</v>
      </c>
      <c r="B297" s="58"/>
      <c r="C297" s="64"/>
      <c r="D297" s="64"/>
      <c r="E297" s="64"/>
    </row>
    <row r="298" spans="1:5" ht="12.75">
      <c r="A298" s="57"/>
      <c r="B298" s="58"/>
      <c r="C298" s="64"/>
      <c r="D298" s="64"/>
      <c r="E298" s="64"/>
    </row>
    <row r="299" spans="1:5" ht="12.75">
      <c r="A299" s="119" t="str">
        <f>A260</f>
        <v>3.22.12.1 Efterskoler og ungdomsskoler</v>
      </c>
      <c r="B299" s="120"/>
      <c r="C299" s="64">
        <f>B260/1000</f>
        <v>20.030496</v>
      </c>
      <c r="D299" s="64">
        <f>C260/1000</f>
        <v>3.92</v>
      </c>
      <c r="E299" s="64">
        <f>E260/1000</f>
        <v>-0.0004959999999991851</v>
      </c>
    </row>
    <row r="300" spans="1:5" ht="25.5">
      <c r="A300" s="99" t="s">
        <v>15</v>
      </c>
      <c r="B300" s="58"/>
      <c r="C300" s="64"/>
      <c r="D300" s="64"/>
      <c r="E300" s="64"/>
    </row>
    <row r="301" spans="1:5" ht="12.75">
      <c r="A301" s="57"/>
      <c r="B301" s="58"/>
      <c r="C301" s="64"/>
      <c r="D301" s="64"/>
      <c r="E301" s="64"/>
    </row>
    <row r="302" spans="1:5" ht="12.75">
      <c r="A302" s="119" t="str">
        <f>A261</f>
        <v>3.22.14.1 Ungdommens Uddannelsesvejl.</v>
      </c>
      <c r="B302" s="120"/>
      <c r="C302" s="64">
        <f>B261/1000</f>
        <v>32.697917000000004</v>
      </c>
      <c r="D302" s="64">
        <f>C261/1000</f>
        <v>6.439</v>
      </c>
      <c r="E302" s="64">
        <f>E261/1000</f>
        <v>8.299999999871943E-05</v>
      </c>
    </row>
    <row r="303" spans="1:5" ht="25.5">
      <c r="A303" s="99" t="s">
        <v>15</v>
      </c>
      <c r="B303" s="58"/>
      <c r="C303" s="64"/>
      <c r="D303" s="64"/>
      <c r="E303" s="64"/>
    </row>
    <row r="304" spans="1:5" ht="12.75">
      <c r="A304" s="57"/>
      <c r="B304" s="58"/>
      <c r="C304" s="64"/>
      <c r="D304" s="64"/>
      <c r="E304" s="64"/>
    </row>
    <row r="305" spans="1:5" ht="12.75">
      <c r="A305" s="119" t="str">
        <f>A262</f>
        <v>3.22.16.1 Specialpæd. bistand til børn</v>
      </c>
      <c r="B305" s="120"/>
      <c r="C305" s="64">
        <f>B262/1000</f>
        <v>0</v>
      </c>
      <c r="D305" s="64">
        <f>C262/1000</f>
        <v>0</v>
      </c>
      <c r="E305" s="64">
        <f>E262/1000</f>
        <v>0</v>
      </c>
    </row>
    <row r="306" spans="1:5" ht="25.5">
      <c r="A306" s="99" t="s">
        <v>15</v>
      </c>
      <c r="B306" s="58"/>
      <c r="C306" s="64"/>
      <c r="D306" s="64"/>
      <c r="E306" s="64"/>
    </row>
    <row r="307" spans="1:5" ht="12.75">
      <c r="A307" s="57"/>
      <c r="B307" s="58"/>
      <c r="C307" s="64"/>
      <c r="D307" s="64"/>
      <c r="E307" s="64"/>
    </row>
    <row r="308" spans="1:5" ht="12.75">
      <c r="A308" s="119" t="str">
        <f>A263</f>
        <v>3.30.45.1 Erhvervsgrunduddannelser</v>
      </c>
      <c r="B308" s="120"/>
      <c r="C308" s="64">
        <f>B263/1000</f>
        <v>9.397155000000001</v>
      </c>
      <c r="D308" s="64">
        <f>C263/1000</f>
        <v>-0.19</v>
      </c>
      <c r="E308" s="64">
        <f>E263/1000</f>
        <v>-0.00015500000000065483</v>
      </c>
    </row>
    <row r="309" spans="1:5" ht="25.5">
      <c r="A309" s="99" t="s">
        <v>15</v>
      </c>
      <c r="B309" s="58"/>
      <c r="C309" s="64"/>
      <c r="D309" s="64"/>
      <c r="E309" s="64"/>
    </row>
    <row r="310" spans="1:5" ht="12.75">
      <c r="A310" s="57"/>
      <c r="B310" s="58"/>
      <c r="C310" s="64"/>
      <c r="D310" s="64"/>
      <c r="E310" s="64"/>
    </row>
    <row r="311" spans="1:5" ht="12.75">
      <c r="A311" s="119" t="str">
        <f>A264</f>
        <v>3.35.63.1 Musikarrangementer</v>
      </c>
      <c r="B311" s="120"/>
      <c r="C311" s="64">
        <f>B264/1000</f>
        <v>10.64</v>
      </c>
      <c r="D311" s="64">
        <f>C264/1000</f>
        <v>3.22</v>
      </c>
      <c r="E311" s="64">
        <f>E264/1000</f>
        <v>0</v>
      </c>
    </row>
    <row r="312" spans="1:5" ht="25.5">
      <c r="A312" s="99" t="s">
        <v>15</v>
      </c>
      <c r="B312" s="58"/>
      <c r="C312" s="64"/>
      <c r="D312" s="64"/>
      <c r="E312" s="64"/>
    </row>
    <row r="313" spans="1:5" ht="12.75">
      <c r="A313" s="57"/>
      <c r="B313" s="58"/>
      <c r="C313" s="64"/>
      <c r="D313" s="64"/>
      <c r="E313" s="64"/>
    </row>
    <row r="314" spans="1:5" ht="12.75">
      <c r="A314" s="119" t="str">
        <f>A265</f>
        <v>3.38.76.1 Ungdomsskolevirksomhed</v>
      </c>
      <c r="B314" s="120"/>
      <c r="C314" s="64">
        <f>B265/1000</f>
        <v>66.935</v>
      </c>
      <c r="D314" s="64">
        <f>C265/1000</f>
        <v>-14.483</v>
      </c>
      <c r="E314" s="64">
        <f>E265/1000</f>
        <v>0</v>
      </c>
    </row>
    <row r="315" spans="1:5" ht="25.5">
      <c r="A315" s="99" t="s">
        <v>15</v>
      </c>
      <c r="B315" s="58"/>
      <c r="C315" s="64"/>
      <c r="D315" s="64"/>
      <c r="E315" s="64"/>
    </row>
    <row r="316" spans="1:5" ht="12.75">
      <c r="A316" s="69"/>
      <c r="B316" s="70"/>
      <c r="C316" s="71"/>
      <c r="D316" s="71"/>
      <c r="E316" s="71"/>
    </row>
    <row r="317" spans="1:4" ht="12.75">
      <c r="A317" s="45"/>
      <c r="B317" s="46"/>
      <c r="C317" s="46"/>
      <c r="D317" s="46"/>
    </row>
    <row r="318" ht="15">
      <c r="A318" s="1" t="s">
        <v>58</v>
      </c>
    </row>
    <row r="319" ht="13.5" thickBot="1">
      <c r="A319" s="2"/>
    </row>
    <row r="320" spans="1:5" ht="12.75">
      <c r="A320" s="4" t="s">
        <v>59</v>
      </c>
      <c r="B320" s="121" t="s">
        <v>76</v>
      </c>
      <c r="C320" s="132" t="s">
        <v>41</v>
      </c>
      <c r="D320" s="132" t="s">
        <v>77</v>
      </c>
      <c r="E320" s="132" t="s">
        <v>48</v>
      </c>
    </row>
    <row r="321" spans="1:5" ht="12.75">
      <c r="A321" s="5"/>
      <c r="B321" s="122"/>
      <c r="C321" s="133"/>
      <c r="D321" s="133"/>
      <c r="E321" s="133"/>
    </row>
    <row r="322" spans="1:5" ht="12.75">
      <c r="A322" s="5"/>
      <c r="B322" s="122"/>
      <c r="C322" s="133"/>
      <c r="D322" s="133"/>
      <c r="E322" s="133"/>
    </row>
    <row r="323" spans="1:5" ht="13.5" thickBot="1">
      <c r="A323" s="6" t="s">
        <v>49</v>
      </c>
      <c r="B323" s="123"/>
      <c r="C323" s="134"/>
      <c r="D323" s="134"/>
      <c r="E323" s="134"/>
    </row>
    <row r="324" spans="1:5" ht="12.75">
      <c r="A324" s="86"/>
      <c r="B324" s="35"/>
      <c r="C324" s="35"/>
      <c r="D324" s="35"/>
      <c r="E324" s="36"/>
    </row>
    <row r="325" spans="1:5" ht="12.75">
      <c r="A325" s="8" t="s">
        <v>50</v>
      </c>
      <c r="B325" s="37"/>
      <c r="C325" s="37"/>
      <c r="D325" s="37"/>
      <c r="E325" s="38"/>
    </row>
    <row r="326" spans="1:5" ht="12.75">
      <c r="A326" s="9"/>
      <c r="B326" s="10"/>
      <c r="C326" s="10"/>
      <c r="D326" s="10"/>
      <c r="E326" s="21"/>
    </row>
    <row r="327" spans="1:7" ht="12.75">
      <c r="A327" s="87" t="s">
        <v>112</v>
      </c>
      <c r="B327" s="30">
        <v>43117.093</v>
      </c>
      <c r="C327" s="30">
        <v>-5046</v>
      </c>
      <c r="D327" s="30">
        <v>38071</v>
      </c>
      <c r="E327" s="21">
        <f>D327-B327-C327</f>
        <v>-0.0930000000007567</v>
      </c>
      <c r="G327" s="106"/>
    </row>
    <row r="328" spans="1:7" ht="12.75">
      <c r="A328" s="87" t="s">
        <v>103</v>
      </c>
      <c r="B328" s="30">
        <v>23525.224</v>
      </c>
      <c r="C328" s="30">
        <v>-602</v>
      </c>
      <c r="D328" s="30">
        <v>22923</v>
      </c>
      <c r="E328" s="21">
        <f aca="true" t="shared" si="5" ref="E328:E336">D328-B328-C328</f>
        <v>-0.22399999999834108</v>
      </c>
      <c r="G328" s="106"/>
    </row>
    <row r="329" spans="1:7" ht="12.75">
      <c r="A329" s="87" t="s">
        <v>104</v>
      </c>
      <c r="B329" s="30">
        <v>12842.21</v>
      </c>
      <c r="C329" s="30">
        <v>-5033</v>
      </c>
      <c r="D329" s="30">
        <v>7809</v>
      </c>
      <c r="E329" s="21">
        <f t="shared" si="5"/>
        <v>-0.20999999999912689</v>
      </c>
      <c r="G329" s="106"/>
    </row>
    <row r="330" spans="1:7" ht="12.75">
      <c r="A330" s="87" t="s">
        <v>105</v>
      </c>
      <c r="B330" s="30">
        <v>272537.406</v>
      </c>
      <c r="C330" s="30">
        <v>49088</v>
      </c>
      <c r="D330" s="30">
        <v>305625.6</v>
      </c>
      <c r="E330" s="21">
        <f t="shared" si="5"/>
        <v>-15999.80600000004</v>
      </c>
      <c r="G330" s="106"/>
    </row>
    <row r="331" spans="1:7" ht="12.75">
      <c r="A331" s="87" t="s">
        <v>108</v>
      </c>
      <c r="B331" s="30">
        <v>27994.502</v>
      </c>
      <c r="C331" s="30">
        <v>-5119</v>
      </c>
      <c r="D331" s="30">
        <v>22876</v>
      </c>
      <c r="E331" s="21">
        <f t="shared" si="5"/>
        <v>0.49799999999959255</v>
      </c>
      <c r="G331" s="106"/>
    </row>
    <row r="332" spans="1:7" ht="12.75">
      <c r="A332" s="87" t="s">
        <v>113</v>
      </c>
      <c r="B332" s="30">
        <v>68464.324</v>
      </c>
      <c r="C332" s="30">
        <v>-3180</v>
      </c>
      <c r="D332" s="30">
        <v>65284</v>
      </c>
      <c r="E332" s="21">
        <f t="shared" si="5"/>
        <v>-0.3239999999932479</v>
      </c>
      <c r="G332" s="106"/>
    </row>
    <row r="333" spans="1:7" ht="12.75">
      <c r="A333" s="87" t="s">
        <v>114</v>
      </c>
      <c r="B333" s="30">
        <v>8587.6</v>
      </c>
      <c r="C333" s="30">
        <v>-536</v>
      </c>
      <c r="D333" s="30">
        <v>8052</v>
      </c>
      <c r="E333" s="21">
        <f t="shared" si="5"/>
        <v>0.3999999999996362</v>
      </c>
      <c r="G333" s="106"/>
    </row>
    <row r="334" spans="1:7" ht="12.75">
      <c r="A334" s="87" t="s">
        <v>115</v>
      </c>
      <c r="B334" s="30">
        <v>11359.017</v>
      </c>
      <c r="C334" s="30">
        <v>-3318</v>
      </c>
      <c r="D334" s="30">
        <v>8041</v>
      </c>
      <c r="E334" s="21">
        <f t="shared" si="5"/>
        <v>-0.016999999999825377</v>
      </c>
      <c r="G334" s="106"/>
    </row>
    <row r="335" spans="1:7" ht="12.75">
      <c r="A335" s="87" t="s">
        <v>93</v>
      </c>
      <c r="B335" s="30">
        <v>35135.135</v>
      </c>
      <c r="C335" s="30">
        <v>31685</v>
      </c>
      <c r="D335" s="30">
        <v>65320</v>
      </c>
      <c r="E335" s="21">
        <f t="shared" si="5"/>
        <v>-1500.135000000002</v>
      </c>
      <c r="G335" s="106"/>
    </row>
    <row r="336" spans="1:7" ht="12.75">
      <c r="A336" s="87" t="s">
        <v>99</v>
      </c>
      <c r="B336" s="30">
        <v>59499.33</v>
      </c>
      <c r="C336" s="30">
        <v>1694</v>
      </c>
      <c r="D336" s="30">
        <v>61193</v>
      </c>
      <c r="E336" s="21">
        <f t="shared" si="5"/>
        <v>-0.33000000000174623</v>
      </c>
      <c r="G336" s="106"/>
    </row>
    <row r="337" spans="1:5" ht="13.5" thickBot="1">
      <c r="A337" s="88"/>
      <c r="B337" s="10"/>
      <c r="C337" s="10"/>
      <c r="D337" s="10"/>
      <c r="E337" s="43"/>
    </row>
    <row r="338" spans="1:5" ht="13.5" thickBot="1">
      <c r="A338" s="28" t="s">
        <v>51</v>
      </c>
      <c r="B338" s="12">
        <f>SUM(B327:B337)</f>
        <v>563061.8409999999</v>
      </c>
      <c r="C338" s="12">
        <f>SUM(C327:C337)</f>
        <v>59633</v>
      </c>
      <c r="D338" s="12">
        <f>SUM(D327:D337)</f>
        <v>605194.6</v>
      </c>
      <c r="E338" s="12">
        <f>D338-B338-C338</f>
        <v>-17500.24099999992</v>
      </c>
    </row>
    <row r="340" spans="1:5" ht="52.5" customHeight="1">
      <c r="A340" s="136" t="s">
        <v>27</v>
      </c>
      <c r="B340" s="136"/>
      <c r="C340" s="136"/>
      <c r="D340" s="136"/>
      <c r="E340" s="136"/>
    </row>
    <row r="341" spans="1:4" ht="12.75">
      <c r="A341" s="67"/>
      <c r="B341" s="67"/>
      <c r="C341" s="67"/>
      <c r="D341" s="67"/>
    </row>
    <row r="342" spans="1:5" ht="12.75">
      <c r="A342" s="124"/>
      <c r="B342" s="125"/>
      <c r="C342" s="51" t="s">
        <v>42</v>
      </c>
      <c r="D342" s="51" t="s">
        <v>43</v>
      </c>
      <c r="E342" s="51" t="s">
        <v>48</v>
      </c>
    </row>
    <row r="343" spans="1:5" ht="12.75">
      <c r="A343" s="126"/>
      <c r="B343" s="127"/>
      <c r="C343" s="52" t="s">
        <v>73</v>
      </c>
      <c r="D343" s="52" t="s">
        <v>73</v>
      </c>
      <c r="E343" s="52" t="s">
        <v>73</v>
      </c>
    </row>
    <row r="344" spans="1:5" ht="12.75">
      <c r="A344" s="128" t="s">
        <v>51</v>
      </c>
      <c r="B344" s="129"/>
      <c r="C344" s="60">
        <f>B338/1000</f>
        <v>563.0618409999998</v>
      </c>
      <c r="D344" s="60">
        <f>C338/1000</f>
        <v>59.633</v>
      </c>
      <c r="E344" s="60">
        <f>E338/1000</f>
        <v>-17.50024099999992</v>
      </c>
    </row>
    <row r="345" spans="1:5" ht="12.75">
      <c r="A345" s="47"/>
      <c r="B345" s="48"/>
      <c r="C345" s="62"/>
      <c r="D345" s="62"/>
      <c r="E345" s="62"/>
    </row>
    <row r="346" spans="1:5" ht="12.75">
      <c r="A346" s="119" t="str">
        <f>A327</f>
        <v>3.22.04.1 Pæd. psykologisk rådgivning</v>
      </c>
      <c r="B346" s="120"/>
      <c r="C346" s="64">
        <f>B327/1000</f>
        <v>43.117093000000004</v>
      </c>
      <c r="D346" s="64">
        <f>C327/1000</f>
        <v>-5.046</v>
      </c>
      <c r="E346" s="64">
        <f>E327/1000</f>
        <v>-9.30000000007567E-05</v>
      </c>
    </row>
    <row r="347" spans="1:5" ht="25.5">
      <c r="A347" s="99" t="s">
        <v>15</v>
      </c>
      <c r="B347" s="58"/>
      <c r="C347" s="64"/>
      <c r="D347" s="64"/>
      <c r="E347" s="64"/>
    </row>
    <row r="348" spans="1:5" ht="12.75">
      <c r="A348" s="57"/>
      <c r="B348" s="58"/>
      <c r="C348" s="64"/>
      <c r="D348" s="64"/>
      <c r="E348" s="64"/>
    </row>
    <row r="349" spans="1:5" ht="12.75">
      <c r="A349" s="119" t="str">
        <f>A328</f>
        <v>3.22.06.1 Befordring af elever i gr.skolen</v>
      </c>
      <c r="B349" s="120"/>
      <c r="C349" s="64">
        <f>B328/1000</f>
        <v>23.525223999999998</v>
      </c>
      <c r="D349" s="64">
        <f>C328/1000</f>
        <v>-0.602</v>
      </c>
      <c r="E349" s="64">
        <f>E328/1000</f>
        <v>-0.00022399999999834109</v>
      </c>
    </row>
    <row r="350" spans="1:5" ht="25.5">
      <c r="A350" s="99" t="s">
        <v>15</v>
      </c>
      <c r="B350" s="58"/>
      <c r="C350" s="64"/>
      <c r="D350" s="64"/>
      <c r="E350" s="64"/>
    </row>
    <row r="351" spans="1:5" ht="12.75">
      <c r="A351" s="56"/>
      <c r="B351" s="72"/>
      <c r="C351" s="75"/>
      <c r="D351" s="75"/>
      <c r="E351" s="75"/>
    </row>
    <row r="352" spans="1:5" ht="12.75">
      <c r="A352" s="119" t="str">
        <f>A329</f>
        <v>3.22.07.1 Specialundervisning i reg. tilbud</v>
      </c>
      <c r="B352" s="120"/>
      <c r="C352" s="64">
        <f>B329/1000</f>
        <v>12.84221</v>
      </c>
      <c r="D352" s="64">
        <f>C329/1000</f>
        <v>-5.033</v>
      </c>
      <c r="E352" s="64">
        <f>E329/1000</f>
        <v>-0.00020999999999912687</v>
      </c>
    </row>
    <row r="353" spans="1:5" ht="25.5">
      <c r="A353" s="99" t="s">
        <v>15</v>
      </c>
      <c r="B353" s="58"/>
      <c r="C353" s="64"/>
      <c r="D353" s="64"/>
      <c r="E353" s="64"/>
    </row>
    <row r="354" spans="1:5" ht="12.75">
      <c r="A354" s="56"/>
      <c r="B354" s="72"/>
      <c r="C354" s="75"/>
      <c r="D354" s="75"/>
      <c r="E354" s="75"/>
    </row>
    <row r="355" spans="1:5" ht="12.75">
      <c r="A355" s="119" t="str">
        <f>A330</f>
        <v>3.22.08.1 Kommunale specialskoler</v>
      </c>
      <c r="B355" s="120"/>
      <c r="C355" s="64">
        <f>B330/1000</f>
        <v>272.53740600000003</v>
      </c>
      <c r="D355" s="64">
        <f>C330/1000</f>
        <v>49.088</v>
      </c>
      <c r="E355" s="64">
        <f>E330/1000</f>
        <v>-15.99980600000004</v>
      </c>
    </row>
    <row r="356" spans="1:5" ht="102">
      <c r="A356" s="110" t="s">
        <v>28</v>
      </c>
      <c r="B356" s="58"/>
      <c r="C356" s="64"/>
      <c r="D356" s="64"/>
      <c r="E356" s="64"/>
    </row>
    <row r="357" spans="1:5" ht="12.75">
      <c r="A357" s="56"/>
      <c r="B357" s="72"/>
      <c r="C357" s="75"/>
      <c r="D357" s="75"/>
      <c r="E357" s="75"/>
    </row>
    <row r="358" spans="1:5" ht="12.75">
      <c r="A358" s="119" t="str">
        <f>A331</f>
        <v>3.22.16.1 Specialpæd. bistand til børn</v>
      </c>
      <c r="B358" s="120"/>
      <c r="C358" s="64">
        <f>B331/1000</f>
        <v>27.994502</v>
      </c>
      <c r="D358" s="64">
        <f>C331/1000</f>
        <v>-5.119</v>
      </c>
      <c r="E358" s="64">
        <f>E331/1000</f>
        <v>0.0004979999999995925</v>
      </c>
    </row>
    <row r="359" spans="1:5" ht="25.5">
      <c r="A359" s="99" t="s">
        <v>15</v>
      </c>
      <c r="B359" s="58"/>
      <c r="C359" s="64"/>
      <c r="D359" s="64"/>
      <c r="E359" s="64"/>
    </row>
    <row r="360" spans="1:5" ht="12.75">
      <c r="A360" s="57"/>
      <c r="B360" s="58"/>
      <c r="C360" s="64"/>
      <c r="D360" s="64"/>
      <c r="E360" s="64"/>
    </row>
    <row r="361" spans="1:5" ht="12.75">
      <c r="A361" s="119" t="str">
        <f>A332</f>
        <v>3.22.17.1 Specialpæd. bistand til voksne</v>
      </c>
      <c r="B361" s="120"/>
      <c r="C361" s="64">
        <f>B332/1000</f>
        <v>68.46432399999999</v>
      </c>
      <c r="D361" s="64">
        <f>C332/1000</f>
        <v>-3.18</v>
      </c>
      <c r="E361" s="64">
        <f>E332/1000</f>
        <v>-0.00032399999999324793</v>
      </c>
    </row>
    <row r="362" spans="1:5" ht="25.5">
      <c r="A362" s="99" t="s">
        <v>15</v>
      </c>
      <c r="B362" s="58"/>
      <c r="C362" s="64"/>
      <c r="D362" s="64"/>
      <c r="E362" s="64"/>
    </row>
    <row r="363" spans="1:5" ht="12.75">
      <c r="A363" s="57"/>
      <c r="B363" s="58"/>
      <c r="C363" s="64"/>
      <c r="D363" s="64"/>
      <c r="E363" s="64"/>
    </row>
    <row r="364" spans="1:5" ht="12.75">
      <c r="A364" s="119" t="str">
        <f>A333</f>
        <v>4.62.89.1 Kommunal sundhedstjeneste</v>
      </c>
      <c r="B364" s="120"/>
      <c r="C364" s="64">
        <f>B333/1000</f>
        <v>8.5876</v>
      </c>
      <c r="D364" s="64">
        <f>C333/1000</f>
        <v>-0.536</v>
      </c>
      <c r="E364" s="64">
        <f>E333/1000</f>
        <v>0.0003999999999996362</v>
      </c>
    </row>
    <row r="365" spans="1:5" ht="25.5">
      <c r="A365" s="99" t="s">
        <v>15</v>
      </c>
      <c r="B365" s="58"/>
      <c r="C365" s="64"/>
      <c r="D365" s="64"/>
      <c r="E365" s="64"/>
    </row>
    <row r="366" spans="1:5" ht="12.75">
      <c r="A366" s="56"/>
      <c r="B366" s="72"/>
      <c r="C366" s="75"/>
      <c r="D366" s="75"/>
      <c r="E366" s="75"/>
    </row>
    <row r="367" spans="1:5" ht="12.75">
      <c r="A367" s="119" t="str">
        <f>A334</f>
        <v>5.28.20.1 Plejefamilier og opholdssteder</v>
      </c>
      <c r="B367" s="120"/>
      <c r="C367" s="64">
        <f>B334/1000</f>
        <v>11.359017</v>
      </c>
      <c r="D367" s="64">
        <f>C334/1000</f>
        <v>-3.318</v>
      </c>
      <c r="E367" s="64">
        <f>E334/1000</f>
        <v>-1.6999999999825376E-05</v>
      </c>
    </row>
    <row r="368" spans="1:5" ht="25.5">
      <c r="A368" s="99" t="s">
        <v>15</v>
      </c>
      <c r="B368" s="58"/>
      <c r="C368" s="64"/>
      <c r="D368" s="64"/>
      <c r="E368" s="64"/>
    </row>
    <row r="369" spans="1:5" ht="12.75">
      <c r="A369" s="56"/>
      <c r="B369" s="72"/>
      <c r="C369" s="75"/>
      <c r="D369" s="75"/>
      <c r="E369" s="75"/>
    </row>
    <row r="370" spans="1:5" ht="12.75">
      <c r="A370" s="119" t="str">
        <f>A335</f>
        <v>5.28.21.1 Forebyggende foranstaltninger</v>
      </c>
      <c r="B370" s="120"/>
      <c r="C370" s="64">
        <f>B335/1000</f>
        <v>35.135135000000005</v>
      </c>
      <c r="D370" s="64">
        <f>C335/1000</f>
        <v>31.685</v>
      </c>
      <c r="E370" s="64">
        <f>E335/1000</f>
        <v>-1.500135000000002</v>
      </c>
    </row>
    <row r="371" spans="1:5" ht="25.5">
      <c r="A371" s="99" t="s">
        <v>29</v>
      </c>
      <c r="B371" s="58"/>
      <c r="C371" s="64"/>
      <c r="D371" s="64"/>
      <c r="E371" s="64"/>
    </row>
    <row r="372" spans="1:5" ht="12.75">
      <c r="A372" s="56"/>
      <c r="B372" s="72"/>
      <c r="C372" s="75"/>
      <c r="D372" s="75"/>
      <c r="E372" s="75"/>
    </row>
    <row r="373" spans="1:5" ht="12.75">
      <c r="A373" s="119" t="str">
        <f>A336</f>
        <v>5.28.23.1 Døgninstitutioner for børn/unge</v>
      </c>
      <c r="B373" s="120"/>
      <c r="C373" s="64">
        <f>B336/1000</f>
        <v>59.49933</v>
      </c>
      <c r="D373" s="64">
        <f>C336/1000</f>
        <v>1.694</v>
      </c>
      <c r="E373" s="64">
        <f>E336/1000</f>
        <v>-0.0003300000000017462</v>
      </c>
    </row>
    <row r="374" spans="1:5" ht="25.5">
      <c r="A374" s="99" t="s">
        <v>15</v>
      </c>
      <c r="B374" s="58"/>
      <c r="C374" s="64"/>
      <c r="D374" s="64"/>
      <c r="E374" s="64"/>
    </row>
    <row r="375" spans="1:5" ht="12.75">
      <c r="A375" s="69"/>
      <c r="B375" s="70"/>
      <c r="C375" s="71"/>
      <c r="D375" s="71"/>
      <c r="E375" s="71"/>
    </row>
    <row r="376" spans="1:4" ht="12.75">
      <c r="A376" s="67"/>
      <c r="B376" s="67"/>
      <c r="C376" s="67"/>
      <c r="D376" s="67"/>
    </row>
    <row r="377" spans="1:4" ht="15">
      <c r="A377" s="1" t="s">
        <v>60</v>
      </c>
      <c r="B377" s="79"/>
      <c r="C377" s="79"/>
      <c r="D377" s="79"/>
    </row>
    <row r="378" ht="13.5" thickBot="1">
      <c r="A378" s="3"/>
    </row>
    <row r="379" spans="1:5" ht="12.75">
      <c r="A379" s="4" t="s">
        <v>61</v>
      </c>
      <c r="B379" s="121" t="s">
        <v>76</v>
      </c>
      <c r="C379" s="132" t="s">
        <v>41</v>
      </c>
      <c r="D379" s="132" t="s">
        <v>77</v>
      </c>
      <c r="E379" s="132" t="s">
        <v>48</v>
      </c>
    </row>
    <row r="380" spans="1:5" ht="12.75">
      <c r="A380" s="5"/>
      <c r="B380" s="122"/>
      <c r="C380" s="133"/>
      <c r="D380" s="133"/>
      <c r="E380" s="133"/>
    </row>
    <row r="381" spans="1:5" ht="12.75">
      <c r="A381" s="5"/>
      <c r="B381" s="122"/>
      <c r="C381" s="133"/>
      <c r="D381" s="133"/>
      <c r="E381" s="133"/>
    </row>
    <row r="382" spans="1:5" ht="13.5" thickBot="1">
      <c r="A382" s="6" t="s">
        <v>49</v>
      </c>
      <c r="B382" s="123"/>
      <c r="C382" s="134"/>
      <c r="D382" s="134"/>
      <c r="E382" s="134"/>
    </row>
    <row r="383" spans="1:5" ht="12.75">
      <c r="A383" s="86"/>
      <c r="B383" s="35"/>
      <c r="C383" s="35"/>
      <c r="D383" s="35"/>
      <c r="E383" s="36"/>
    </row>
    <row r="384" spans="1:5" ht="12.75">
      <c r="A384" s="8" t="s">
        <v>50</v>
      </c>
      <c r="B384" s="37"/>
      <c r="C384" s="37"/>
      <c r="D384" s="37"/>
      <c r="E384" s="38"/>
    </row>
    <row r="385" spans="1:5" ht="12.75">
      <c r="A385" s="27"/>
      <c r="B385" s="10"/>
      <c r="C385" s="10"/>
      <c r="D385" s="10"/>
      <c r="E385" s="21"/>
    </row>
    <row r="386" spans="1:5" ht="12.75">
      <c r="A386" s="87" t="s">
        <v>100</v>
      </c>
      <c r="B386" s="10">
        <v>6647.808</v>
      </c>
      <c r="C386" s="10">
        <v>4407</v>
      </c>
      <c r="D386" s="10">
        <f>10900+155</f>
        <v>11055</v>
      </c>
      <c r="E386" s="21">
        <f>D386-B386-C386</f>
        <v>0.19200000000000728</v>
      </c>
    </row>
    <row r="387" spans="1:5" ht="12.75">
      <c r="A387" s="87" t="s">
        <v>82</v>
      </c>
      <c r="B387" s="10">
        <v>968.892</v>
      </c>
      <c r="C387" s="10">
        <v>-5</v>
      </c>
      <c r="D387" s="10">
        <v>976</v>
      </c>
      <c r="E387" s="21">
        <f>D387-B387-C387</f>
        <v>12.107999999999947</v>
      </c>
    </row>
    <row r="388" spans="1:5" ht="13.5" thickBot="1">
      <c r="A388" s="88"/>
      <c r="B388" s="10"/>
      <c r="C388" s="10"/>
      <c r="D388" s="10"/>
      <c r="E388" s="10"/>
    </row>
    <row r="389" spans="1:5" ht="13.5" thickBot="1">
      <c r="A389" s="11" t="s">
        <v>51</v>
      </c>
      <c r="B389" s="12">
        <f>SUM(B386:B388)</f>
        <v>7616.7</v>
      </c>
      <c r="C389" s="12">
        <f>SUM(C386:C388)</f>
        <v>4402</v>
      </c>
      <c r="D389" s="12">
        <f>SUM(D386:D388)</f>
        <v>12031</v>
      </c>
      <c r="E389" s="12">
        <f>D389-B389-C389</f>
        <v>12.300000000000182</v>
      </c>
    </row>
    <row r="391" spans="1:5" ht="12.75">
      <c r="A391" s="136" t="s">
        <v>30</v>
      </c>
      <c r="B391" s="136"/>
      <c r="C391" s="136"/>
      <c r="D391" s="136"/>
      <c r="E391" s="136"/>
    </row>
    <row r="393" spans="1:5" ht="12.75">
      <c r="A393" s="124"/>
      <c r="B393" s="125"/>
      <c r="C393" s="51" t="s">
        <v>42</v>
      </c>
      <c r="D393" s="51" t="s">
        <v>43</v>
      </c>
      <c r="E393" s="51" t="s">
        <v>48</v>
      </c>
    </row>
    <row r="394" spans="1:5" ht="12.75">
      <c r="A394" s="126"/>
      <c r="B394" s="127"/>
      <c r="C394" s="52" t="s">
        <v>73</v>
      </c>
      <c r="D394" s="52" t="s">
        <v>73</v>
      </c>
      <c r="E394" s="52" t="s">
        <v>73</v>
      </c>
    </row>
    <row r="395" spans="1:5" ht="12.75">
      <c r="A395" s="128" t="s">
        <v>51</v>
      </c>
      <c r="B395" s="129"/>
      <c r="C395" s="60">
        <f>B389/1000</f>
        <v>7.6167</v>
      </c>
      <c r="D395" s="60">
        <f>C389/1000</f>
        <v>4.402</v>
      </c>
      <c r="E395" s="60">
        <f>E389/1000</f>
        <v>0.012300000000000182</v>
      </c>
    </row>
    <row r="396" spans="1:5" ht="12.75">
      <c r="A396" s="47"/>
      <c r="B396" s="48"/>
      <c r="C396" s="62"/>
      <c r="D396" s="62"/>
      <c r="E396" s="62"/>
    </row>
    <row r="397" spans="1:5" ht="12.75">
      <c r="A397" s="119" t="str">
        <f>A386</f>
        <v>3.22.01.1 Folkeskoler</v>
      </c>
      <c r="B397" s="120"/>
      <c r="C397" s="64">
        <f>B386/1000</f>
        <v>6.647808</v>
      </c>
      <c r="D397" s="64">
        <f>C386/1000</f>
        <v>4.407</v>
      </c>
      <c r="E397" s="64">
        <f>E386/1000</f>
        <v>0.00019200000000000727</v>
      </c>
    </row>
    <row r="398" spans="1:5" ht="25.5">
      <c r="A398" s="99" t="s">
        <v>15</v>
      </c>
      <c r="B398" s="58"/>
      <c r="C398" s="64"/>
      <c r="D398" s="64"/>
      <c r="E398" s="64"/>
    </row>
    <row r="399" spans="1:5" ht="12.75">
      <c r="A399" s="57"/>
      <c r="B399" s="58"/>
      <c r="C399" s="64"/>
      <c r="D399" s="64"/>
      <c r="E399" s="64"/>
    </row>
    <row r="400" spans="1:5" ht="12.75">
      <c r="A400" s="119" t="str">
        <f>A387</f>
        <v>5.25.14.1 Integrerede daginstitutioner</v>
      </c>
      <c r="B400" s="120"/>
      <c r="C400" s="64">
        <f>B387/1000</f>
        <v>0.9688920000000001</v>
      </c>
      <c r="D400" s="64">
        <f>C387/1000</f>
        <v>-0.005</v>
      </c>
      <c r="E400" s="64">
        <f>E387/1000</f>
        <v>0.012107999999999947</v>
      </c>
    </row>
    <row r="401" spans="1:5" ht="25.5">
      <c r="A401" s="99" t="s">
        <v>15</v>
      </c>
      <c r="B401" s="58"/>
      <c r="C401" s="64"/>
      <c r="D401" s="64"/>
      <c r="E401" s="64"/>
    </row>
    <row r="402" spans="1:5" ht="12.75">
      <c r="A402" s="69"/>
      <c r="B402" s="70"/>
      <c r="C402" s="71"/>
      <c r="D402" s="71"/>
      <c r="E402" s="71"/>
    </row>
    <row r="404" ht="15">
      <c r="A404" s="1" t="s">
        <v>62</v>
      </c>
    </row>
    <row r="405" ht="13.5" thickBot="1">
      <c r="A405" s="3"/>
    </row>
    <row r="406" spans="1:5" ht="12.75">
      <c r="A406" s="4" t="s">
        <v>63</v>
      </c>
      <c r="B406" s="121" t="s">
        <v>76</v>
      </c>
      <c r="C406" s="132" t="s">
        <v>41</v>
      </c>
      <c r="D406" s="132" t="s">
        <v>77</v>
      </c>
      <c r="E406" s="132" t="s">
        <v>48</v>
      </c>
    </row>
    <row r="407" spans="1:5" ht="12.75">
      <c r="A407" s="5"/>
      <c r="B407" s="122"/>
      <c r="C407" s="133"/>
      <c r="D407" s="133"/>
      <c r="E407" s="133"/>
    </row>
    <row r="408" spans="1:5" ht="12.75">
      <c r="A408" s="5"/>
      <c r="B408" s="122"/>
      <c r="C408" s="133"/>
      <c r="D408" s="133"/>
      <c r="E408" s="133"/>
    </row>
    <row r="409" spans="1:5" ht="13.5" thickBot="1">
      <c r="A409" s="6" t="s">
        <v>49</v>
      </c>
      <c r="B409" s="123"/>
      <c r="C409" s="134"/>
      <c r="D409" s="134"/>
      <c r="E409" s="134"/>
    </row>
    <row r="410" spans="1:5" ht="12.75">
      <c r="A410" s="86"/>
      <c r="B410" s="35"/>
      <c r="C410" s="35"/>
      <c r="D410" s="35"/>
      <c r="E410" s="36"/>
    </row>
    <row r="411" spans="1:5" ht="12.75">
      <c r="A411" s="8" t="s">
        <v>50</v>
      </c>
      <c r="B411" s="37"/>
      <c r="C411" s="37"/>
      <c r="D411" s="37"/>
      <c r="E411" s="38"/>
    </row>
    <row r="412" spans="1:5" ht="12.75">
      <c r="A412" s="8"/>
      <c r="B412" s="37"/>
      <c r="C412" s="37"/>
      <c r="D412" s="37"/>
      <c r="E412" s="38"/>
    </row>
    <row r="413" spans="1:5" ht="12.75">
      <c r="A413" s="87" t="s">
        <v>100</v>
      </c>
      <c r="B413" s="10">
        <v>0</v>
      </c>
      <c r="C413" s="10">
        <v>0</v>
      </c>
      <c r="D413" s="10">
        <v>0</v>
      </c>
      <c r="E413" s="21">
        <f aca="true" t="shared" si="6" ref="E413:E418">D413-B413-C413</f>
        <v>0</v>
      </c>
    </row>
    <row r="414" spans="1:5" ht="12.75">
      <c r="A414" s="87" t="s">
        <v>104</v>
      </c>
      <c r="B414" s="10">
        <v>5835.544</v>
      </c>
      <c r="C414" s="10">
        <v>-5836</v>
      </c>
      <c r="D414" s="10">
        <v>0</v>
      </c>
      <c r="E414" s="21">
        <f t="shared" si="6"/>
        <v>0.45600000000013097</v>
      </c>
    </row>
    <row r="415" spans="1:5" ht="12.75">
      <c r="A415" s="87" t="s">
        <v>105</v>
      </c>
      <c r="B415" s="10">
        <v>0</v>
      </c>
      <c r="C415" s="10">
        <v>6277</v>
      </c>
      <c r="D415" s="10">
        <v>6188</v>
      </c>
      <c r="E415" s="21">
        <f t="shared" si="6"/>
        <v>-89</v>
      </c>
    </row>
    <row r="416" spans="1:5" ht="12.75">
      <c r="A416" s="87" t="s">
        <v>116</v>
      </c>
      <c r="B416" s="10">
        <v>124552.436</v>
      </c>
      <c r="C416" s="10">
        <v>5502</v>
      </c>
      <c r="D416" s="10">
        <v>130054</v>
      </c>
      <c r="E416" s="21">
        <f t="shared" si="6"/>
        <v>-0.4360000000015134</v>
      </c>
    </row>
    <row r="417" spans="1:5" ht="12.75">
      <c r="A417" s="87" t="s">
        <v>114</v>
      </c>
      <c r="B417" s="10">
        <v>84749.12</v>
      </c>
      <c r="C417" s="10">
        <v>-13333</v>
      </c>
      <c r="D417" s="10">
        <f>70979+526-89</f>
        <v>71416</v>
      </c>
      <c r="E417" s="21">
        <f t="shared" si="6"/>
        <v>-0.11999999999534339</v>
      </c>
    </row>
    <row r="418" spans="1:5" ht="12.75">
      <c r="A418" s="87" t="s">
        <v>79</v>
      </c>
      <c r="B418" s="10">
        <v>0</v>
      </c>
      <c r="C418" s="10">
        <v>0</v>
      </c>
      <c r="D418" s="10">
        <v>0</v>
      </c>
      <c r="E418" s="21">
        <f t="shared" si="6"/>
        <v>0</v>
      </c>
    </row>
    <row r="419" spans="1:5" ht="13.5" thickBot="1">
      <c r="A419" s="33"/>
      <c r="B419" s="10"/>
      <c r="C419" s="10"/>
      <c r="D419" s="10"/>
      <c r="E419" s="10"/>
    </row>
    <row r="420" spans="1:5" ht="13.5" thickBot="1">
      <c r="A420" s="11" t="s">
        <v>51</v>
      </c>
      <c r="B420" s="12">
        <f>SUM(B413:B419)</f>
        <v>215137.09999999998</v>
      </c>
      <c r="C420" s="12">
        <f>SUM(C413:C419)</f>
        <v>-7390</v>
      </c>
      <c r="D420" s="12">
        <f>SUM(D413:D419)</f>
        <v>207658</v>
      </c>
      <c r="E420" s="12">
        <f>D420-B420-C420</f>
        <v>-89.09999999997672</v>
      </c>
    </row>
    <row r="422" spans="1:5" ht="12.75">
      <c r="A422" s="136" t="s">
        <v>31</v>
      </c>
      <c r="B422" s="136"/>
      <c r="C422" s="136"/>
      <c r="D422" s="136"/>
      <c r="E422" s="136"/>
    </row>
    <row r="424" spans="1:5" ht="12.75">
      <c r="A424" s="124"/>
      <c r="B424" s="125"/>
      <c r="C424" s="51" t="s">
        <v>42</v>
      </c>
      <c r="D424" s="51" t="s">
        <v>43</v>
      </c>
      <c r="E424" s="51" t="s">
        <v>48</v>
      </c>
    </row>
    <row r="425" spans="1:5" ht="12.75">
      <c r="A425" s="126"/>
      <c r="B425" s="127"/>
      <c r="C425" s="52" t="s">
        <v>73</v>
      </c>
      <c r="D425" s="52" t="s">
        <v>73</v>
      </c>
      <c r="E425" s="52" t="s">
        <v>73</v>
      </c>
    </row>
    <row r="426" spans="1:5" ht="12.75">
      <c r="A426" s="128" t="s">
        <v>51</v>
      </c>
      <c r="B426" s="129"/>
      <c r="C426" s="60">
        <f>B420/1000</f>
        <v>215.13709999999998</v>
      </c>
      <c r="D426" s="60">
        <f>C420/1000</f>
        <v>-7.39</v>
      </c>
      <c r="E426" s="60">
        <f>E420/1000</f>
        <v>-0.08909999999997671</v>
      </c>
    </row>
    <row r="427" spans="1:5" ht="12.75">
      <c r="A427" s="47"/>
      <c r="B427" s="48"/>
      <c r="C427" s="62"/>
      <c r="D427" s="62"/>
      <c r="E427" s="62"/>
    </row>
    <row r="428" spans="1:5" ht="12.75">
      <c r="A428" s="119" t="str">
        <f>A413</f>
        <v>3.22.01.1 Folkeskoler</v>
      </c>
      <c r="B428" s="120"/>
      <c r="C428" s="64">
        <f>B413/1000</f>
        <v>0</v>
      </c>
      <c r="D428" s="64">
        <f>C413/1000</f>
        <v>0</v>
      </c>
      <c r="E428" s="64">
        <f>E413/1000</f>
        <v>0</v>
      </c>
    </row>
    <row r="429" spans="1:5" ht="25.5">
      <c r="A429" s="99" t="s">
        <v>15</v>
      </c>
      <c r="B429" s="58"/>
      <c r="C429" s="64"/>
      <c r="D429" s="64"/>
      <c r="E429" s="64"/>
    </row>
    <row r="430" spans="1:5" ht="12.75">
      <c r="A430" s="57"/>
      <c r="B430" s="58"/>
      <c r="C430" s="64"/>
      <c r="D430" s="64"/>
      <c r="E430" s="64"/>
    </row>
    <row r="431" spans="1:5" ht="12.75">
      <c r="A431" s="119" t="str">
        <f>A414</f>
        <v>3.22.07.1 Specialundervisning i reg. tilbud</v>
      </c>
      <c r="B431" s="120"/>
      <c r="C431" s="64">
        <f>B414/1000</f>
        <v>5.835544</v>
      </c>
      <c r="D431" s="64">
        <f>C414/1000</f>
        <v>-5.836</v>
      </c>
      <c r="E431" s="64">
        <f>E414/1000</f>
        <v>0.00045600000000013094</v>
      </c>
    </row>
    <row r="432" spans="1:5" ht="25.5">
      <c r="A432" s="99" t="s">
        <v>15</v>
      </c>
      <c r="B432" s="58"/>
      <c r="C432" s="64"/>
      <c r="D432" s="64"/>
      <c r="E432" s="64"/>
    </row>
    <row r="433" spans="1:5" ht="12.75">
      <c r="A433" s="57"/>
      <c r="B433" s="58"/>
      <c r="C433" s="64"/>
      <c r="D433" s="64"/>
      <c r="E433" s="64"/>
    </row>
    <row r="434" spans="1:5" ht="12.75">
      <c r="A434" s="119" t="str">
        <f>A415</f>
        <v>3.22.08.1 Kommunale specialskoler</v>
      </c>
      <c r="B434" s="120"/>
      <c r="C434" s="64">
        <f>B415/1000</f>
        <v>0</v>
      </c>
      <c r="D434" s="64">
        <f>C415/1000</f>
        <v>6.277</v>
      </c>
      <c r="E434" s="64">
        <f>E415/1000</f>
        <v>-0.089</v>
      </c>
    </row>
    <row r="435" spans="1:5" ht="25.5">
      <c r="A435" s="99" t="s">
        <v>15</v>
      </c>
      <c r="B435" s="58"/>
      <c r="C435" s="64"/>
      <c r="D435" s="64"/>
      <c r="E435" s="64"/>
    </row>
    <row r="436" spans="1:5" ht="12.75">
      <c r="A436" s="57"/>
      <c r="B436" s="58"/>
      <c r="C436" s="64"/>
      <c r="D436" s="64"/>
      <c r="E436" s="64"/>
    </row>
    <row r="437" spans="1:5" ht="12.75">
      <c r="A437" s="119" t="str">
        <f>A416</f>
        <v>4.62.85.1 Kommunal tandpleje</v>
      </c>
      <c r="B437" s="120"/>
      <c r="C437" s="64">
        <f>B416/1000</f>
        <v>124.552436</v>
      </c>
      <c r="D437" s="64">
        <f>C416/1000</f>
        <v>5.502</v>
      </c>
      <c r="E437" s="64">
        <f>E416/1000</f>
        <v>-0.0004360000000015134</v>
      </c>
    </row>
    <row r="438" spans="1:5" ht="25.5">
      <c r="A438" s="99" t="s">
        <v>15</v>
      </c>
      <c r="B438" s="58"/>
      <c r="C438" s="64"/>
      <c r="D438" s="64"/>
      <c r="E438" s="64"/>
    </row>
    <row r="439" spans="1:5" ht="12.75">
      <c r="A439" s="57"/>
      <c r="B439" s="58"/>
      <c r="C439" s="64"/>
      <c r="D439" s="64"/>
      <c r="E439" s="64"/>
    </row>
    <row r="440" spans="1:5" ht="12.75">
      <c r="A440" s="119" t="str">
        <f>A417</f>
        <v>4.62.89.1 Kommunal sundhedstjeneste</v>
      </c>
      <c r="B440" s="120"/>
      <c r="C440" s="64">
        <f>B417/1000</f>
        <v>84.74911999999999</v>
      </c>
      <c r="D440" s="64">
        <f>C417/1000</f>
        <v>-13.333</v>
      </c>
      <c r="E440" s="64">
        <f>E417/1000</f>
        <v>-0.00011999999999534338</v>
      </c>
    </row>
    <row r="441" spans="1:5" ht="25.5">
      <c r="A441" s="99" t="s">
        <v>15</v>
      </c>
      <c r="B441" s="58"/>
      <c r="C441" s="64"/>
      <c r="D441" s="64"/>
      <c r="E441" s="64"/>
    </row>
    <row r="442" spans="1:5" ht="12.75">
      <c r="A442" s="57"/>
      <c r="B442" s="58"/>
      <c r="C442" s="64"/>
      <c r="D442" s="64"/>
      <c r="E442" s="64"/>
    </row>
    <row r="443" spans="1:5" ht="12.75">
      <c r="A443" s="119" t="str">
        <f>A418</f>
        <v>5.25.10.1 Fælles formål</v>
      </c>
      <c r="B443" s="120"/>
      <c r="C443" s="64">
        <f>B418/1000</f>
        <v>0</v>
      </c>
      <c r="D443" s="64">
        <f>C418/1000</f>
        <v>0</v>
      </c>
      <c r="E443" s="64">
        <f>E418/1000</f>
        <v>0</v>
      </c>
    </row>
    <row r="444" spans="1:5" ht="25.5">
      <c r="A444" s="99" t="s">
        <v>15</v>
      </c>
      <c r="B444" s="58"/>
      <c r="C444" s="64"/>
      <c r="D444" s="64"/>
      <c r="E444" s="64"/>
    </row>
    <row r="445" spans="1:5" ht="12.75">
      <c r="A445" s="69"/>
      <c r="B445" s="70"/>
      <c r="C445" s="71"/>
      <c r="D445" s="71"/>
      <c r="E445" s="71"/>
    </row>
    <row r="447" ht="15">
      <c r="A447" s="1" t="s">
        <v>64</v>
      </c>
    </row>
    <row r="448" ht="13.5" thickBot="1">
      <c r="A448" s="3"/>
    </row>
    <row r="449" spans="1:5" ht="12.75">
      <c r="A449" s="4" t="s">
        <v>65</v>
      </c>
      <c r="B449" s="121" t="s">
        <v>75</v>
      </c>
      <c r="C449" s="132" t="s">
        <v>41</v>
      </c>
      <c r="D449" s="132" t="s">
        <v>74</v>
      </c>
      <c r="E449" s="132" t="s">
        <v>48</v>
      </c>
    </row>
    <row r="450" spans="1:5" ht="12.75">
      <c r="A450" s="5"/>
      <c r="B450" s="122"/>
      <c r="C450" s="133"/>
      <c r="D450" s="133"/>
      <c r="E450" s="133"/>
    </row>
    <row r="451" spans="1:5" ht="12.75">
      <c r="A451" s="5"/>
      <c r="B451" s="122"/>
      <c r="C451" s="133"/>
      <c r="D451" s="133"/>
      <c r="E451" s="133"/>
    </row>
    <row r="452" spans="1:5" ht="13.5" thickBot="1">
      <c r="A452" s="6" t="s">
        <v>49</v>
      </c>
      <c r="B452" s="123"/>
      <c r="C452" s="134"/>
      <c r="D452" s="134"/>
      <c r="E452" s="134"/>
    </row>
    <row r="453" spans="1:5" ht="12.75">
      <c r="A453" s="86"/>
      <c r="B453" s="35"/>
      <c r="C453" s="35"/>
      <c r="D453" s="35"/>
      <c r="E453" s="36"/>
    </row>
    <row r="454" spans="1:5" ht="12.75">
      <c r="A454" s="13" t="s">
        <v>52</v>
      </c>
      <c r="B454" s="10"/>
      <c r="C454" s="10"/>
      <c r="D454" s="10"/>
      <c r="E454" s="21"/>
    </row>
    <row r="455" spans="1:5" ht="12.75">
      <c r="A455" s="14"/>
      <c r="B455" s="10"/>
      <c r="C455" s="10"/>
      <c r="D455" s="10"/>
      <c r="E455" s="21"/>
    </row>
    <row r="456" spans="1:5" ht="12.75">
      <c r="A456" s="87" t="s">
        <v>117</v>
      </c>
      <c r="B456" s="10">
        <v>193.994</v>
      </c>
      <c r="C456" s="10">
        <v>50</v>
      </c>
      <c r="D456" s="10">
        <v>244</v>
      </c>
      <c r="E456" s="21">
        <f>D456-B456-C456</f>
        <v>0.006000000000000227</v>
      </c>
    </row>
    <row r="457" spans="1:5" ht="12.75">
      <c r="A457" s="87" t="s">
        <v>118</v>
      </c>
      <c r="B457" s="10">
        <v>617.577</v>
      </c>
      <c r="C457" s="10">
        <v>0</v>
      </c>
      <c r="D457" s="10">
        <v>618</v>
      </c>
      <c r="E457" s="21">
        <f>D457-B457-C457</f>
        <v>0.4230000000000018</v>
      </c>
    </row>
    <row r="458" spans="1:5" ht="12.75">
      <c r="A458" s="87" t="s">
        <v>119</v>
      </c>
      <c r="B458" s="10">
        <v>298.438</v>
      </c>
      <c r="C458" s="10">
        <v>0</v>
      </c>
      <c r="D458" s="10">
        <v>298</v>
      </c>
      <c r="E458" s="21">
        <f>D458-B458-C458</f>
        <v>-0.4379999999999882</v>
      </c>
    </row>
    <row r="459" spans="1:5" ht="12.75">
      <c r="A459" s="87" t="s">
        <v>120</v>
      </c>
      <c r="B459" s="10">
        <v>-34146.321</v>
      </c>
      <c r="C459" s="10">
        <v>39786</v>
      </c>
      <c r="D459" s="10">
        <v>5640</v>
      </c>
      <c r="E459" s="21">
        <f>D459-B459-C459</f>
        <v>0.32100000000355067</v>
      </c>
    </row>
    <row r="460" spans="1:5" ht="12.75">
      <c r="A460" s="87" t="s">
        <v>90</v>
      </c>
      <c r="B460" s="10">
        <v>251413</v>
      </c>
      <c r="C460" s="10">
        <f>-22017+16086-612</f>
        <v>-6543</v>
      </c>
      <c r="D460" s="10">
        <v>244870</v>
      </c>
      <c r="E460" s="21">
        <f>D460-B460-C460</f>
        <v>0</v>
      </c>
    </row>
    <row r="461" spans="1:5" ht="13.5" thickBot="1">
      <c r="A461" s="16"/>
      <c r="B461" s="32"/>
      <c r="C461" s="32"/>
      <c r="D461" s="32"/>
      <c r="E461" s="32"/>
    </row>
    <row r="462" spans="1:5" ht="13.5" thickBot="1">
      <c r="A462" s="16" t="s">
        <v>53</v>
      </c>
      <c r="B462" s="32">
        <f>SUM(B456:B461)</f>
        <v>218376.688</v>
      </c>
      <c r="C462" s="32">
        <f>SUM(C456:C461)</f>
        <v>33293</v>
      </c>
      <c r="D462" s="32">
        <f>SUM(D456:D461)</f>
        <v>251670</v>
      </c>
      <c r="E462" s="32">
        <f>D462-B462-C462</f>
        <v>0.3120000000053551</v>
      </c>
    </row>
    <row r="464" spans="1:5" ht="12.75">
      <c r="A464" s="136" t="s">
        <v>32</v>
      </c>
      <c r="B464" s="136"/>
      <c r="C464" s="136"/>
      <c r="D464" s="136"/>
      <c r="E464" s="136"/>
    </row>
    <row r="466" spans="1:5" ht="12.75">
      <c r="A466" s="124"/>
      <c r="B466" s="125"/>
      <c r="C466" s="51" t="s">
        <v>42</v>
      </c>
      <c r="D466" s="51" t="s">
        <v>43</v>
      </c>
      <c r="E466" s="51" t="s">
        <v>48</v>
      </c>
    </row>
    <row r="467" spans="1:5" ht="12.75">
      <c r="A467" s="126"/>
      <c r="B467" s="127"/>
      <c r="C467" s="52" t="s">
        <v>73</v>
      </c>
      <c r="D467" s="52" t="s">
        <v>73</v>
      </c>
      <c r="E467" s="52" t="s">
        <v>73</v>
      </c>
    </row>
    <row r="468" spans="1:5" ht="12.75">
      <c r="A468" s="128" t="s">
        <v>53</v>
      </c>
      <c r="B468" s="129"/>
      <c r="C468" s="60">
        <f>B462/1000</f>
        <v>218.376688</v>
      </c>
      <c r="D468" s="60">
        <f>C462/1000</f>
        <v>33.293</v>
      </c>
      <c r="E468" s="60">
        <f>E462/1000</f>
        <v>0.0003120000000053551</v>
      </c>
    </row>
    <row r="469" spans="1:5" ht="12.75">
      <c r="A469" s="47"/>
      <c r="B469" s="48"/>
      <c r="C469" s="62"/>
      <c r="D469" s="62"/>
      <c r="E469" s="62"/>
    </row>
    <row r="470" spans="1:5" ht="12.75">
      <c r="A470" s="119" t="str">
        <f>A456</f>
        <v>6.42.41.1 Kommunalbestyrelsesmedl.</v>
      </c>
      <c r="B470" s="120"/>
      <c r="C470" s="64">
        <f>B456/1000</f>
        <v>0.193994</v>
      </c>
      <c r="D470" s="64">
        <f>C456/1000</f>
        <v>0.05</v>
      </c>
      <c r="E470" s="64">
        <f>E456/1000</f>
        <v>6.000000000000227E-06</v>
      </c>
    </row>
    <row r="471" spans="1:5" ht="25.5">
      <c r="A471" s="99" t="s">
        <v>15</v>
      </c>
      <c r="B471" s="58"/>
      <c r="C471" s="64"/>
      <c r="D471" s="64"/>
      <c r="E471" s="64"/>
    </row>
    <row r="472" spans="1:5" ht="12.75">
      <c r="A472" s="57"/>
      <c r="B472" s="58"/>
      <c r="C472" s="64"/>
      <c r="D472" s="64"/>
      <c r="E472" s="64"/>
    </row>
    <row r="473" spans="1:5" ht="12.75">
      <c r="A473" s="119" t="str">
        <f>A457</f>
        <v>6.42.42.1 Kommissioner, råd og nævn</v>
      </c>
      <c r="B473" s="120"/>
      <c r="C473" s="64">
        <f>B457/1000</f>
        <v>0.617577</v>
      </c>
      <c r="D473" s="64">
        <f>C457/1000</f>
        <v>0</v>
      </c>
      <c r="E473" s="64">
        <f>E457/1000</f>
        <v>0.0004230000000000018</v>
      </c>
    </row>
    <row r="474" spans="1:5" ht="25.5">
      <c r="A474" s="99" t="s">
        <v>15</v>
      </c>
      <c r="B474" s="58"/>
      <c r="C474" s="64"/>
      <c r="D474" s="64"/>
      <c r="E474" s="64"/>
    </row>
    <row r="475" spans="1:5" ht="12.75">
      <c r="A475" s="57"/>
      <c r="B475" s="58"/>
      <c r="C475" s="64"/>
      <c r="D475" s="64"/>
      <c r="E475" s="64"/>
    </row>
    <row r="476" spans="1:5" ht="12.75">
      <c r="A476" s="119" t="str">
        <f>A458</f>
        <v>6.42.43.1 Valg m.v.</v>
      </c>
      <c r="B476" s="120"/>
      <c r="C476" s="64">
        <f>B458/1000</f>
        <v>0.298438</v>
      </c>
      <c r="D476" s="64">
        <f>C458/1000</f>
        <v>0</v>
      </c>
      <c r="E476" s="64">
        <f>E458/1000</f>
        <v>-0.0004379999999999882</v>
      </c>
    </row>
    <row r="477" spans="1:5" ht="25.5">
      <c r="A477" s="99" t="s">
        <v>15</v>
      </c>
      <c r="B477" s="58"/>
      <c r="C477" s="64"/>
      <c r="D477" s="64"/>
      <c r="E477" s="64"/>
    </row>
    <row r="478" spans="1:5" ht="12.75">
      <c r="A478" s="57"/>
      <c r="B478" s="58"/>
      <c r="C478" s="64"/>
      <c r="D478" s="64"/>
      <c r="E478" s="64"/>
    </row>
    <row r="479" spans="1:5" ht="12.75">
      <c r="A479" s="119" t="str">
        <f>A459</f>
        <v>6.45.50.1 Administrationsbygninger</v>
      </c>
      <c r="B479" s="120"/>
      <c r="C479" s="64">
        <f>B459/1000</f>
        <v>-34.146321</v>
      </c>
      <c r="D479" s="64">
        <f>C459/1000</f>
        <v>39.786</v>
      </c>
      <c r="E479" s="64">
        <f>E459/1000</f>
        <v>0.00032100000000355065</v>
      </c>
    </row>
    <row r="480" spans="1:5" ht="25.5">
      <c r="A480" s="99" t="s">
        <v>15</v>
      </c>
      <c r="B480" s="58"/>
      <c r="C480" s="64"/>
      <c r="D480" s="64"/>
      <c r="E480" s="64"/>
    </row>
    <row r="481" spans="1:5" ht="12.75">
      <c r="A481" s="57"/>
      <c r="B481" s="58"/>
      <c r="C481" s="64"/>
      <c r="D481" s="64"/>
      <c r="E481" s="64"/>
    </row>
    <row r="482" spans="1:5" ht="12.75">
      <c r="A482" s="119" t="str">
        <f>A460</f>
        <v>6.45.51.1 Sekretariat og forvaltninger</v>
      </c>
      <c r="B482" s="120"/>
      <c r="C482" s="64">
        <f>B460/1000</f>
        <v>251.413</v>
      </c>
      <c r="D482" s="64">
        <f>C460/1000</f>
        <v>-6.543</v>
      </c>
      <c r="E482" s="64">
        <f>E460/1000</f>
        <v>0</v>
      </c>
    </row>
    <row r="483" spans="1:5" ht="25.5">
      <c r="A483" s="99" t="s">
        <v>15</v>
      </c>
      <c r="B483" s="58"/>
      <c r="C483" s="64"/>
      <c r="D483" s="64"/>
      <c r="E483" s="64"/>
    </row>
    <row r="484" spans="1:5" ht="12.75">
      <c r="A484" s="69"/>
      <c r="B484" s="70"/>
      <c r="C484" s="71"/>
      <c r="D484" s="71"/>
      <c r="E484" s="71"/>
    </row>
    <row r="486" ht="15">
      <c r="A486" s="1" t="s">
        <v>66</v>
      </c>
    </row>
    <row r="487" ht="13.5" thickBot="1">
      <c r="A487" s="3"/>
    </row>
    <row r="488" spans="1:5" ht="12.75">
      <c r="A488" s="4" t="s">
        <v>69</v>
      </c>
      <c r="B488" s="121" t="s">
        <v>76</v>
      </c>
      <c r="C488" s="132" t="s">
        <v>41</v>
      </c>
      <c r="D488" s="132" t="s">
        <v>77</v>
      </c>
      <c r="E488" s="132" t="s">
        <v>48</v>
      </c>
    </row>
    <row r="489" spans="1:5" ht="12.75">
      <c r="A489" s="5"/>
      <c r="B489" s="122"/>
      <c r="C489" s="133"/>
      <c r="D489" s="133"/>
      <c r="E489" s="133"/>
    </row>
    <row r="490" spans="1:5" ht="12.75">
      <c r="A490" s="5"/>
      <c r="B490" s="122"/>
      <c r="C490" s="133"/>
      <c r="D490" s="133"/>
      <c r="E490" s="133"/>
    </row>
    <row r="491" spans="1:5" ht="13.5" thickBot="1">
      <c r="A491" s="6" t="s">
        <v>49</v>
      </c>
      <c r="B491" s="123"/>
      <c r="C491" s="134"/>
      <c r="D491" s="134"/>
      <c r="E491" s="134"/>
    </row>
    <row r="492" spans="1:5" ht="12.75">
      <c r="A492" s="7"/>
      <c r="B492" s="35"/>
      <c r="C492" s="35"/>
      <c r="D492" s="35"/>
      <c r="E492" s="36"/>
    </row>
    <row r="493" spans="1:5" ht="12.75">
      <c r="A493" s="13" t="s">
        <v>52</v>
      </c>
      <c r="B493" s="10"/>
      <c r="C493" s="10"/>
      <c r="D493" s="10"/>
      <c r="E493" s="21"/>
    </row>
    <row r="494" spans="1:5" ht="12.75">
      <c r="A494" s="14"/>
      <c r="B494" s="10"/>
      <c r="C494" s="10"/>
      <c r="D494" s="10"/>
      <c r="E494" s="21"/>
    </row>
    <row r="495" spans="1:5" ht="12.75">
      <c r="A495" s="9" t="s">
        <v>121</v>
      </c>
      <c r="B495" s="10">
        <v>177089.97</v>
      </c>
      <c r="C495" s="10">
        <v>0</v>
      </c>
      <c r="D495" s="10">
        <v>127090</v>
      </c>
      <c r="E495" s="21">
        <f>D495-B495-C495</f>
        <v>-49999.97</v>
      </c>
    </row>
    <row r="496" spans="1:5" ht="12.75">
      <c r="A496" s="9" t="s">
        <v>122</v>
      </c>
      <c r="B496" s="10">
        <v>-15075</v>
      </c>
      <c r="C496" s="10">
        <v>0</v>
      </c>
      <c r="D496" s="10">
        <v>-15075</v>
      </c>
      <c r="E496" s="21">
        <f aca="true" t="shared" si="7" ref="E496:E503">D496-B496-C496</f>
        <v>0</v>
      </c>
    </row>
    <row r="497" spans="1:5" ht="12.75">
      <c r="A497" s="9" t="s">
        <v>123</v>
      </c>
      <c r="B497" s="10">
        <v>9149.003</v>
      </c>
      <c r="C497" s="10">
        <v>0</v>
      </c>
      <c r="D497" s="10">
        <v>9149</v>
      </c>
      <c r="E497" s="21">
        <f t="shared" si="7"/>
        <v>-0.0030000000006111804</v>
      </c>
    </row>
    <row r="498" spans="1:5" ht="12.75">
      <c r="A498" s="9" t="s">
        <v>44</v>
      </c>
      <c r="B498" s="10">
        <v>732</v>
      </c>
      <c r="C498" s="10">
        <v>0</v>
      </c>
      <c r="D498" s="10">
        <v>732</v>
      </c>
      <c r="E498" s="21">
        <f t="shared" si="7"/>
        <v>0</v>
      </c>
    </row>
    <row r="499" spans="1:5" ht="12.75">
      <c r="A499" s="9" t="s">
        <v>45</v>
      </c>
      <c r="B499" s="10">
        <v>4515</v>
      </c>
      <c r="C499" s="10">
        <v>0</v>
      </c>
      <c r="D499" s="10">
        <v>4515</v>
      </c>
      <c r="E499" s="21">
        <f t="shared" si="7"/>
        <v>0</v>
      </c>
    </row>
    <row r="500" spans="1:5" ht="12.75">
      <c r="A500" s="9" t="s">
        <v>124</v>
      </c>
      <c r="B500" s="10">
        <v>118435.403</v>
      </c>
      <c r="C500" s="108">
        <v>-23000</v>
      </c>
      <c r="D500" s="10">
        <v>46435</v>
      </c>
      <c r="E500" s="21">
        <f t="shared" si="7"/>
        <v>-49000.403000000006</v>
      </c>
    </row>
    <row r="501" spans="1:5" ht="12.75">
      <c r="A501" s="9" t="s">
        <v>125</v>
      </c>
      <c r="B501" s="10">
        <v>-4098.422</v>
      </c>
      <c r="C501" s="10">
        <v>0</v>
      </c>
      <c r="D501" s="10">
        <v>-4098</v>
      </c>
      <c r="E501" s="21">
        <f t="shared" si="7"/>
        <v>0.4219999999995707</v>
      </c>
    </row>
    <row r="502" spans="1:5" ht="12.75">
      <c r="A502" s="9" t="s">
        <v>126</v>
      </c>
      <c r="B502" s="10">
        <v>71505.799</v>
      </c>
      <c r="C502" s="10">
        <v>0</v>
      </c>
      <c r="D502" s="10">
        <v>66506</v>
      </c>
      <c r="E502" s="21">
        <f t="shared" si="7"/>
        <v>-4999.798999999999</v>
      </c>
    </row>
    <row r="503" spans="1:5" ht="12.75">
      <c r="A503" s="9" t="s">
        <v>127</v>
      </c>
      <c r="B503" s="10">
        <v>0.001</v>
      </c>
      <c r="C503" s="10">
        <v>0</v>
      </c>
      <c r="D503" s="10">
        <v>0</v>
      </c>
      <c r="E503" s="21">
        <f t="shared" si="7"/>
        <v>-0.001</v>
      </c>
    </row>
    <row r="504" spans="1:5" ht="13.5" thickBot="1">
      <c r="A504" s="16"/>
      <c r="B504" s="32"/>
      <c r="C504" s="32"/>
      <c r="D504" s="32"/>
      <c r="E504" s="44"/>
    </row>
    <row r="505" spans="1:5" ht="13.5" thickBot="1">
      <c r="A505" s="31" t="s">
        <v>53</v>
      </c>
      <c r="B505" s="32">
        <f>SUM(B495:B504)</f>
        <v>362253.75399999996</v>
      </c>
      <c r="C505" s="32">
        <f>SUM(C495:C504)</f>
        <v>-23000</v>
      </c>
      <c r="D505" s="32">
        <f>SUM(D495:D504)</f>
        <v>235254</v>
      </c>
      <c r="E505" s="32">
        <f>D505-B505-C505</f>
        <v>-103999.75399999996</v>
      </c>
    </row>
    <row r="507" spans="1:5" ht="64.5" customHeight="1">
      <c r="A507" s="136" t="s">
        <v>13</v>
      </c>
      <c r="B507" s="136"/>
      <c r="C507" s="136"/>
      <c r="D507" s="136"/>
      <c r="E507" s="136"/>
    </row>
    <row r="509" spans="1:5" ht="12.75">
      <c r="A509" s="124"/>
      <c r="B509" s="125"/>
      <c r="C509" s="51" t="s">
        <v>42</v>
      </c>
      <c r="D509" s="51" t="s">
        <v>43</v>
      </c>
      <c r="E509" s="51" t="s">
        <v>48</v>
      </c>
    </row>
    <row r="510" spans="1:5" ht="12.75">
      <c r="A510" s="126"/>
      <c r="B510" s="127"/>
      <c r="C510" s="52" t="s">
        <v>73</v>
      </c>
      <c r="D510" s="52" t="s">
        <v>73</v>
      </c>
      <c r="E510" s="52" t="s">
        <v>73</v>
      </c>
    </row>
    <row r="511" spans="1:5" ht="12.75">
      <c r="A511" s="128" t="s">
        <v>53</v>
      </c>
      <c r="B511" s="129"/>
      <c r="C511" s="60">
        <f>B505/1000</f>
        <v>362.25375399999996</v>
      </c>
      <c r="D511" s="60">
        <f>C505/1000</f>
        <v>-23</v>
      </c>
      <c r="E511" s="60">
        <f>E505/1000</f>
        <v>-103.99975399999995</v>
      </c>
    </row>
    <row r="512" spans="1:5" ht="12.75">
      <c r="A512" s="47"/>
      <c r="B512" s="48"/>
      <c r="C512" s="62"/>
      <c r="D512" s="62"/>
      <c r="E512" s="62"/>
    </row>
    <row r="513" spans="1:5" ht="12.75">
      <c r="A513" s="119" t="str">
        <f>A495</f>
        <v>3.22.01.3 Folkeskoler</v>
      </c>
      <c r="B513" s="120"/>
      <c r="C513" s="64">
        <f>B495/1000</f>
        <v>177.08997</v>
      </c>
      <c r="D513" s="64">
        <f>C495/1000</f>
        <v>0</v>
      </c>
      <c r="E513" s="64">
        <f>E495/1000</f>
        <v>-49.999970000000005</v>
      </c>
    </row>
    <row r="514" spans="1:5" ht="63.75">
      <c r="A514" s="99" t="s">
        <v>14</v>
      </c>
      <c r="B514" s="58"/>
      <c r="C514" s="64"/>
      <c r="D514" s="64"/>
      <c r="E514" s="64"/>
    </row>
    <row r="515" spans="1:5" ht="12.75">
      <c r="A515" s="57"/>
      <c r="B515" s="58"/>
      <c r="C515" s="64"/>
      <c r="D515" s="64"/>
      <c r="E515" s="64"/>
    </row>
    <row r="516" spans="1:5" ht="12.75">
      <c r="A516" s="119" t="str">
        <f>A496</f>
        <v>3.22.05.3 Skolefritidsordninger</v>
      </c>
      <c r="B516" s="120"/>
      <c r="C516" s="64">
        <f>B496/1000</f>
        <v>-15.075</v>
      </c>
      <c r="D516" s="64">
        <f>C496/1000</f>
        <v>0</v>
      </c>
      <c r="E516" s="64">
        <f>E496/1000</f>
        <v>0</v>
      </c>
    </row>
    <row r="517" spans="1:5" ht="25.5">
      <c r="A517" s="99" t="s">
        <v>15</v>
      </c>
      <c r="B517" s="58"/>
      <c r="C517" s="64"/>
      <c r="D517" s="64"/>
      <c r="E517" s="64"/>
    </row>
    <row r="518" spans="1:5" ht="12.75">
      <c r="A518" s="57"/>
      <c r="B518" s="58"/>
      <c r="C518" s="64"/>
      <c r="D518" s="64"/>
      <c r="E518" s="64"/>
    </row>
    <row r="519" spans="1:5" ht="12.75">
      <c r="A519" s="119" t="str">
        <f>A497</f>
        <v>3.22.07.3 Specialundervisning i regionale tilbud</v>
      </c>
      <c r="B519" s="120"/>
      <c r="C519" s="64">
        <f>B497/1000</f>
        <v>9.149003</v>
      </c>
      <c r="D519" s="64">
        <f>C497/1000</f>
        <v>0</v>
      </c>
      <c r="E519" s="64">
        <f>E497/1000</f>
        <v>-3.0000000006111805E-06</v>
      </c>
    </row>
    <row r="520" spans="1:5" ht="25.5">
      <c r="A520" s="99" t="s">
        <v>15</v>
      </c>
      <c r="B520" s="58"/>
      <c r="C520" s="64"/>
      <c r="D520" s="64"/>
      <c r="E520" s="64"/>
    </row>
    <row r="521" spans="1:5" ht="12.75">
      <c r="A521" s="57"/>
      <c r="B521" s="58"/>
      <c r="C521" s="64"/>
      <c r="D521" s="64"/>
      <c r="E521" s="64"/>
    </row>
    <row r="522" spans="1:5" ht="12.75">
      <c r="A522" s="119" t="str">
        <f>A498</f>
        <v>3.22.08.3 Kommunale specialskoler</v>
      </c>
      <c r="B522" s="120"/>
      <c r="C522" s="64">
        <f>B498/1000</f>
        <v>0.732</v>
      </c>
      <c r="D522" s="64">
        <f>C498/1000</f>
        <v>0</v>
      </c>
      <c r="E522" s="64">
        <f>E498/1000</f>
        <v>0</v>
      </c>
    </row>
    <row r="523" spans="1:5" ht="25.5">
      <c r="A523" s="99" t="s">
        <v>15</v>
      </c>
      <c r="B523" s="58"/>
      <c r="C523" s="64"/>
      <c r="D523" s="64"/>
      <c r="E523" s="64"/>
    </row>
    <row r="524" spans="1:5" ht="12.75">
      <c r="A524" s="57"/>
      <c r="B524" s="58"/>
      <c r="C524" s="64"/>
      <c r="D524" s="64"/>
      <c r="E524" s="64"/>
    </row>
    <row r="525" spans="1:5" ht="12.75">
      <c r="A525" s="119" t="str">
        <f>A499</f>
        <v>3.35.63.3 Musikarrangementer</v>
      </c>
      <c r="B525" s="120"/>
      <c r="C525" s="64">
        <f>B499/1000</f>
        <v>4.515</v>
      </c>
      <c r="D525" s="64">
        <f>C499/1000</f>
        <v>0</v>
      </c>
      <c r="E525" s="64">
        <f>E499/1000</f>
        <v>0</v>
      </c>
    </row>
    <row r="526" spans="1:5" ht="25.5">
      <c r="A526" s="99" t="s">
        <v>15</v>
      </c>
      <c r="B526" s="58"/>
      <c r="C526" s="64"/>
      <c r="D526" s="64"/>
      <c r="E526" s="64"/>
    </row>
    <row r="527" spans="1:5" ht="12.75">
      <c r="A527" s="57"/>
      <c r="B527" s="58"/>
      <c r="C527" s="64"/>
      <c r="D527" s="64"/>
      <c r="E527" s="64"/>
    </row>
    <row r="528" spans="1:5" ht="12.75">
      <c r="A528" s="119" t="str">
        <f>A500</f>
        <v>5.25.14.3 Integrerede institutioner</v>
      </c>
      <c r="B528" s="120"/>
      <c r="C528" s="64">
        <f>B500/1000</f>
        <v>118.43540300000001</v>
      </c>
      <c r="D528" s="64">
        <f>C500/1000</f>
        <v>-23</v>
      </c>
      <c r="E528" s="64">
        <f>E500/1000</f>
        <v>-49.000403000000006</v>
      </c>
    </row>
    <row r="529" spans="1:5" ht="102">
      <c r="A529" s="99" t="s">
        <v>16</v>
      </c>
      <c r="B529" s="58"/>
      <c r="C529" s="64"/>
      <c r="D529" s="64"/>
      <c r="E529" s="64"/>
    </row>
    <row r="530" spans="1:5" ht="12.75">
      <c r="A530" s="57"/>
      <c r="B530" s="58"/>
      <c r="C530" s="64"/>
      <c r="D530" s="64"/>
      <c r="E530" s="64"/>
    </row>
    <row r="531" spans="1:5" ht="12.75">
      <c r="A531" s="119" t="str">
        <f>A501</f>
        <v>5.25.15.3 Fritidshjem</v>
      </c>
      <c r="B531" s="120"/>
      <c r="C531" s="64">
        <f>B501/1000</f>
        <v>-4.098421999999999</v>
      </c>
      <c r="D531" s="64">
        <f>C501/1000</f>
        <v>0</v>
      </c>
      <c r="E531" s="64">
        <f>E501/1000</f>
        <v>0.0004219999999995707</v>
      </c>
    </row>
    <row r="532" spans="1:5" ht="25.5">
      <c r="A532" s="99" t="s">
        <v>15</v>
      </c>
      <c r="B532" s="58"/>
      <c r="C532" s="64"/>
      <c r="D532" s="64"/>
      <c r="E532" s="64"/>
    </row>
    <row r="533" spans="1:5" ht="12.75">
      <c r="A533" s="57"/>
      <c r="B533" s="58"/>
      <c r="C533" s="64"/>
      <c r="D533" s="64"/>
      <c r="E533" s="64"/>
    </row>
    <row r="534" spans="1:5" ht="12.75">
      <c r="A534" s="119" t="str">
        <f>A502</f>
        <v>5.25.16.3 Klubber og andre socialpæd. fritidstilbud</v>
      </c>
      <c r="B534" s="120"/>
      <c r="C534" s="64">
        <f>B502/1000</f>
        <v>71.505799</v>
      </c>
      <c r="D534" s="64">
        <f>C502/1000</f>
        <v>0</v>
      </c>
      <c r="E534" s="64">
        <f>E502/1000</f>
        <v>-4.999798999999999</v>
      </c>
    </row>
    <row r="535" spans="1:5" ht="63.75">
      <c r="A535" s="99" t="s">
        <v>14</v>
      </c>
      <c r="B535" s="58"/>
      <c r="C535" s="64"/>
      <c r="D535" s="64"/>
      <c r="E535" s="64"/>
    </row>
    <row r="536" spans="1:5" ht="12.75">
      <c r="A536" s="57"/>
      <c r="B536" s="58"/>
      <c r="C536" s="64"/>
      <c r="D536" s="64"/>
      <c r="E536" s="64"/>
    </row>
    <row r="537" spans="1:5" ht="12.75">
      <c r="A537" s="119" t="str">
        <f>A503</f>
        <v>6.45.51.3 Sekretariat og forvaltninger</v>
      </c>
      <c r="B537" s="120"/>
      <c r="C537" s="64">
        <f>B503/1000</f>
        <v>1E-06</v>
      </c>
      <c r="D537" s="64">
        <f>C503/1000</f>
        <v>0</v>
      </c>
      <c r="E537" s="64">
        <f>E503/1000</f>
        <v>-1E-06</v>
      </c>
    </row>
    <row r="538" spans="1:5" ht="25.5">
      <c r="A538" s="99" t="s">
        <v>15</v>
      </c>
      <c r="B538" s="58"/>
      <c r="C538" s="64"/>
      <c r="D538" s="64"/>
      <c r="E538" s="64"/>
    </row>
    <row r="539" spans="1:5" ht="12.75">
      <c r="A539" s="73"/>
      <c r="B539" s="74"/>
      <c r="C539" s="76"/>
      <c r="D539" s="76"/>
      <c r="E539" s="76"/>
    </row>
    <row r="541" ht="15">
      <c r="A541" s="1" t="s">
        <v>0</v>
      </c>
    </row>
    <row r="542" ht="13.5" thickBot="1">
      <c r="A542" s="3"/>
    </row>
    <row r="543" spans="1:5" ht="12.75">
      <c r="A543" s="4" t="s">
        <v>1</v>
      </c>
      <c r="B543" s="121" t="s">
        <v>76</v>
      </c>
      <c r="C543" s="132" t="s">
        <v>41</v>
      </c>
      <c r="D543" s="132" t="s">
        <v>77</v>
      </c>
      <c r="E543" s="132" t="s">
        <v>48</v>
      </c>
    </row>
    <row r="544" spans="1:5" ht="12.75">
      <c r="A544" s="5"/>
      <c r="B544" s="122"/>
      <c r="C544" s="133"/>
      <c r="D544" s="133"/>
      <c r="E544" s="133"/>
    </row>
    <row r="545" spans="1:5" ht="12.75">
      <c r="A545" s="5"/>
      <c r="B545" s="122"/>
      <c r="C545" s="133"/>
      <c r="D545" s="133"/>
      <c r="E545" s="133"/>
    </row>
    <row r="546" spans="1:5" ht="13.5" thickBot="1">
      <c r="A546" s="6" t="s">
        <v>49</v>
      </c>
      <c r="B546" s="123"/>
      <c r="C546" s="134"/>
      <c r="D546" s="134"/>
      <c r="E546" s="134"/>
    </row>
    <row r="547" spans="1:5" ht="12.75">
      <c r="A547" s="7"/>
      <c r="B547" s="35"/>
      <c r="C547" s="35"/>
      <c r="D547" s="35"/>
      <c r="E547" s="36"/>
    </row>
    <row r="548" spans="1:5" ht="12.75">
      <c r="A548" s="13" t="s">
        <v>52</v>
      </c>
      <c r="B548" s="10"/>
      <c r="C548" s="10"/>
      <c r="D548" s="10"/>
      <c r="E548" s="21"/>
    </row>
    <row r="549" spans="1:5" ht="12.75">
      <c r="A549" s="14"/>
      <c r="B549" s="10"/>
      <c r="C549" s="10"/>
      <c r="D549" s="10"/>
      <c r="E549" s="21"/>
    </row>
    <row r="550" spans="1:5" ht="12.75">
      <c r="A550" s="9" t="s">
        <v>6</v>
      </c>
      <c r="B550" s="10">
        <v>-749</v>
      </c>
      <c r="C550" s="10">
        <v>0</v>
      </c>
      <c r="D550" s="10">
        <v>-749</v>
      </c>
      <c r="E550" s="21">
        <f>D550-B550-C550</f>
        <v>0</v>
      </c>
    </row>
    <row r="551" spans="1:5" ht="12.75">
      <c r="A551" s="9" t="s">
        <v>2</v>
      </c>
      <c r="B551" s="10">
        <v>466</v>
      </c>
      <c r="C551" s="10">
        <v>0</v>
      </c>
      <c r="D551" s="10">
        <v>466</v>
      </c>
      <c r="E551" s="21">
        <f>D551-B551-C551</f>
        <v>0</v>
      </c>
    </row>
    <row r="552" spans="1:5" ht="12.75">
      <c r="A552" s="9" t="s">
        <v>3</v>
      </c>
      <c r="B552" s="10">
        <v>1523</v>
      </c>
      <c r="C552" s="10">
        <v>0</v>
      </c>
      <c r="D552" s="10">
        <v>1523</v>
      </c>
      <c r="E552" s="21">
        <f>D552-B552-C552</f>
        <v>0</v>
      </c>
    </row>
    <row r="553" spans="1:5" ht="12.75">
      <c r="A553" s="9" t="s">
        <v>4</v>
      </c>
      <c r="B553" s="10">
        <v>-509</v>
      </c>
      <c r="C553" s="10">
        <v>0</v>
      </c>
      <c r="D553" s="10">
        <v>-509</v>
      </c>
      <c r="E553" s="21">
        <f>D553-B553-C553</f>
        <v>0</v>
      </c>
    </row>
    <row r="554" spans="1:5" ht="12.75">
      <c r="A554" s="9" t="s">
        <v>5</v>
      </c>
      <c r="B554" s="10">
        <v>1386</v>
      </c>
      <c r="C554" s="10">
        <v>0</v>
      </c>
      <c r="D554" s="10">
        <v>1386</v>
      </c>
      <c r="E554" s="21">
        <f>D554-B554-C554</f>
        <v>0</v>
      </c>
    </row>
    <row r="555" spans="1:5" ht="13.5" thickBot="1">
      <c r="A555" s="16"/>
      <c r="B555" s="32"/>
      <c r="C555" s="32"/>
      <c r="D555" s="32"/>
      <c r="E555" s="44"/>
    </row>
    <row r="556" spans="1:5" ht="13.5" thickBot="1">
      <c r="A556" s="31" t="s">
        <v>53</v>
      </c>
      <c r="B556" s="32">
        <f>SUM(B550:B555)</f>
        <v>2117</v>
      </c>
      <c r="C556" s="32">
        <f>SUM(C550:C555)</f>
        <v>0</v>
      </c>
      <c r="D556" s="32">
        <f>SUM(D550:D555)</f>
        <v>2117</v>
      </c>
      <c r="E556" s="32">
        <f>D556-B556-C556</f>
        <v>0</v>
      </c>
    </row>
    <row r="558" spans="1:5" ht="12.75">
      <c r="A558" s="136" t="s">
        <v>17</v>
      </c>
      <c r="B558" s="136"/>
      <c r="C558" s="136"/>
      <c r="D558" s="136"/>
      <c r="E558" s="136"/>
    </row>
    <row r="560" spans="1:5" ht="12.75">
      <c r="A560" s="124"/>
      <c r="B560" s="125"/>
      <c r="C560" s="51" t="s">
        <v>42</v>
      </c>
      <c r="D560" s="51" t="s">
        <v>43</v>
      </c>
      <c r="E560" s="51" t="s">
        <v>48</v>
      </c>
    </row>
    <row r="561" spans="1:5" ht="12.75">
      <c r="A561" s="126"/>
      <c r="B561" s="127"/>
      <c r="C561" s="52" t="s">
        <v>73</v>
      </c>
      <c r="D561" s="52" t="s">
        <v>73</v>
      </c>
      <c r="E561" s="52" t="s">
        <v>73</v>
      </c>
    </row>
    <row r="562" spans="1:5" ht="12.75">
      <c r="A562" s="128" t="s">
        <v>53</v>
      </c>
      <c r="B562" s="129"/>
      <c r="C562" s="60">
        <f>B556/1000</f>
        <v>2.117</v>
      </c>
      <c r="D562" s="60">
        <f>C556/1000</f>
        <v>0</v>
      </c>
      <c r="E562" s="60">
        <f>E556/1000</f>
        <v>0</v>
      </c>
    </row>
    <row r="563" spans="1:5" ht="12.75">
      <c r="A563" s="47"/>
      <c r="B563" s="48"/>
      <c r="C563" s="62"/>
      <c r="D563" s="62"/>
      <c r="E563" s="62"/>
    </row>
    <row r="564" spans="1:5" ht="12.75">
      <c r="A564" s="119" t="str">
        <f>A550</f>
        <v>7.28 Renter af kortfrist. tilgodehavender i øvrigt</v>
      </c>
      <c r="B564" s="120"/>
      <c r="C564" s="64">
        <f>B550/1000</f>
        <v>-0.749</v>
      </c>
      <c r="D564" s="64">
        <f>C550/1000</f>
        <v>0</v>
      </c>
      <c r="E564" s="64">
        <f>E550/1000</f>
        <v>0</v>
      </c>
    </row>
    <row r="565" spans="1:5" ht="25.5">
      <c r="A565" s="99" t="s">
        <v>15</v>
      </c>
      <c r="B565" s="58"/>
      <c r="C565" s="64"/>
      <c r="D565" s="64"/>
      <c r="E565" s="64"/>
    </row>
    <row r="566" spans="1:5" ht="12.75">
      <c r="A566" s="57"/>
      <c r="B566" s="58"/>
      <c r="C566" s="64"/>
      <c r="D566" s="64"/>
      <c r="E566" s="64"/>
    </row>
    <row r="567" spans="1:5" ht="12.75">
      <c r="A567" s="119" t="str">
        <f>A551</f>
        <v>7.52 Renter af kortfristet gæld i øvrigt</v>
      </c>
      <c r="B567" s="120"/>
      <c r="C567" s="64">
        <f>B551/1000</f>
        <v>0.466</v>
      </c>
      <c r="D567" s="64">
        <f>C551/1000</f>
        <v>0</v>
      </c>
      <c r="E567" s="64">
        <f>E551/1000</f>
        <v>0</v>
      </c>
    </row>
    <row r="568" spans="1:5" ht="25.5">
      <c r="A568" s="99" t="s">
        <v>15</v>
      </c>
      <c r="B568" s="58"/>
      <c r="C568" s="64"/>
      <c r="D568" s="64"/>
      <c r="E568" s="64"/>
    </row>
    <row r="569" spans="1:5" ht="12.75">
      <c r="A569" s="57"/>
      <c r="B569" s="58"/>
      <c r="C569" s="64"/>
      <c r="D569" s="64"/>
      <c r="E569" s="64"/>
    </row>
    <row r="570" spans="1:5" ht="12.75">
      <c r="A570" s="119" t="str">
        <f>A552</f>
        <v>7.55 Renter af langfristet gæld</v>
      </c>
      <c r="B570" s="120"/>
      <c r="C570" s="64">
        <f>B552/1000</f>
        <v>1.523</v>
      </c>
      <c r="D570" s="64">
        <f>C552/1000</f>
        <v>0</v>
      </c>
      <c r="E570" s="64">
        <f>E552/1000</f>
        <v>0</v>
      </c>
    </row>
    <row r="571" spans="1:5" ht="25.5">
      <c r="A571" s="99" t="s">
        <v>15</v>
      </c>
      <c r="B571" s="58"/>
      <c r="C571" s="64"/>
      <c r="D571" s="64"/>
      <c r="E571" s="64"/>
    </row>
    <row r="572" spans="1:5" ht="12.75">
      <c r="A572" s="57"/>
      <c r="B572" s="58"/>
      <c r="C572" s="64"/>
      <c r="D572" s="64"/>
      <c r="E572" s="64"/>
    </row>
    <row r="573" spans="1:5" ht="12.75">
      <c r="A573" s="119" t="str">
        <f>A553</f>
        <v>8.28 Forskydninger i kortfristede tilgodeh. i øvrigt</v>
      </c>
      <c r="B573" s="120"/>
      <c r="C573" s="64">
        <f>B553/1000</f>
        <v>-0.509</v>
      </c>
      <c r="D573" s="64">
        <f>C553/1000</f>
        <v>0</v>
      </c>
      <c r="E573" s="64">
        <f>E553/1000</f>
        <v>0</v>
      </c>
    </row>
    <row r="574" spans="1:5" ht="25.5">
      <c r="A574" s="99" t="s">
        <v>15</v>
      </c>
      <c r="B574" s="58"/>
      <c r="C574" s="64"/>
      <c r="D574" s="64"/>
      <c r="E574" s="64"/>
    </row>
    <row r="575" spans="1:5" ht="12.75">
      <c r="A575" s="57"/>
      <c r="B575" s="58"/>
      <c r="C575" s="64"/>
      <c r="D575" s="64"/>
      <c r="E575" s="64"/>
    </row>
    <row r="576" spans="1:5" ht="12.75">
      <c r="A576" s="57" t="str">
        <f>A554</f>
        <v>8.55 Forskydninger i langfristet gæld</v>
      </c>
      <c r="B576" s="58"/>
      <c r="C576" s="64">
        <f>B554/1000</f>
        <v>1.386</v>
      </c>
      <c r="D576" s="64">
        <f>C554/1000</f>
        <v>0</v>
      </c>
      <c r="E576" s="64">
        <f>E554/1000</f>
        <v>0</v>
      </c>
    </row>
    <row r="577" spans="1:5" ht="25.5">
      <c r="A577" s="99" t="s">
        <v>15</v>
      </c>
      <c r="B577" s="58"/>
      <c r="C577" s="64"/>
      <c r="D577" s="64"/>
      <c r="E577" s="64"/>
    </row>
    <row r="578" spans="1:5" ht="12.75">
      <c r="A578" s="73"/>
      <c r="B578" s="74"/>
      <c r="C578" s="76"/>
      <c r="D578" s="76"/>
      <c r="E578" s="76"/>
    </row>
  </sheetData>
  <mergeCells count="167">
    <mergeCell ref="A570:B570"/>
    <mergeCell ref="A573:B573"/>
    <mergeCell ref="A464:E464"/>
    <mergeCell ref="A560:B561"/>
    <mergeCell ref="A562:B562"/>
    <mergeCell ref="A564:B564"/>
    <mergeCell ref="A567:B567"/>
    <mergeCell ref="C543:C546"/>
    <mergeCell ref="D543:D546"/>
    <mergeCell ref="E543:E546"/>
    <mergeCell ref="A558:E558"/>
    <mergeCell ref="A513:B513"/>
    <mergeCell ref="A516:B516"/>
    <mergeCell ref="A519:B519"/>
    <mergeCell ref="A522:B522"/>
    <mergeCell ref="A537:B537"/>
    <mergeCell ref="A534:B534"/>
    <mergeCell ref="B543:B546"/>
    <mergeCell ref="C488:C491"/>
    <mergeCell ref="D488:D491"/>
    <mergeCell ref="E488:E491"/>
    <mergeCell ref="A507:E507"/>
    <mergeCell ref="E449:E452"/>
    <mergeCell ref="A466:B467"/>
    <mergeCell ref="A468:B468"/>
    <mergeCell ref="A443:B443"/>
    <mergeCell ref="B449:B452"/>
    <mergeCell ref="C449:C452"/>
    <mergeCell ref="D449:D452"/>
    <mergeCell ref="E406:E409"/>
    <mergeCell ref="A422:E422"/>
    <mergeCell ref="A431:B431"/>
    <mergeCell ref="A434:B434"/>
    <mergeCell ref="A428:B428"/>
    <mergeCell ref="A400:B400"/>
    <mergeCell ref="B406:B409"/>
    <mergeCell ref="C406:C409"/>
    <mergeCell ref="D406:D409"/>
    <mergeCell ref="A391:E391"/>
    <mergeCell ref="A393:B394"/>
    <mergeCell ref="A395:B395"/>
    <mergeCell ref="A397:B397"/>
    <mergeCell ref="B379:B382"/>
    <mergeCell ref="C379:C382"/>
    <mergeCell ref="D379:D382"/>
    <mergeCell ref="E379:E382"/>
    <mergeCell ref="A364:B364"/>
    <mergeCell ref="A367:B367"/>
    <mergeCell ref="A370:B370"/>
    <mergeCell ref="A373:B373"/>
    <mergeCell ref="C320:C323"/>
    <mergeCell ref="D320:D323"/>
    <mergeCell ref="E320:E323"/>
    <mergeCell ref="A340:E340"/>
    <mergeCell ref="A308:B308"/>
    <mergeCell ref="A311:B311"/>
    <mergeCell ref="A314:B314"/>
    <mergeCell ref="B320:B323"/>
    <mergeCell ref="A284:B284"/>
    <mergeCell ref="A287:B287"/>
    <mergeCell ref="A290:B290"/>
    <mergeCell ref="A296:B296"/>
    <mergeCell ref="A293:B293"/>
    <mergeCell ref="A271:B272"/>
    <mergeCell ref="A273:B273"/>
    <mergeCell ref="A275:B275"/>
    <mergeCell ref="A278:B278"/>
    <mergeCell ref="C245:C248"/>
    <mergeCell ref="D245:D248"/>
    <mergeCell ref="E245:E248"/>
    <mergeCell ref="A269:E269"/>
    <mergeCell ref="A233:B233"/>
    <mergeCell ref="A236:B236"/>
    <mergeCell ref="A239:B239"/>
    <mergeCell ref="B245:B248"/>
    <mergeCell ref="C198:C201"/>
    <mergeCell ref="D198:D201"/>
    <mergeCell ref="E198:E201"/>
    <mergeCell ref="A215:E215"/>
    <mergeCell ref="D143:D146"/>
    <mergeCell ref="E143:E146"/>
    <mergeCell ref="A162:E162"/>
    <mergeCell ref="A164:B165"/>
    <mergeCell ref="C143:C146"/>
    <mergeCell ref="C92:C95"/>
    <mergeCell ref="D92:D95"/>
    <mergeCell ref="E92:E95"/>
    <mergeCell ref="A114:E114"/>
    <mergeCell ref="A69:B69"/>
    <mergeCell ref="A86:B86"/>
    <mergeCell ref="A92:A93"/>
    <mergeCell ref="B92:B95"/>
    <mergeCell ref="A71:B71"/>
    <mergeCell ref="A74:B74"/>
    <mergeCell ref="A77:B77"/>
    <mergeCell ref="E3:E6"/>
    <mergeCell ref="A34:E34"/>
    <mergeCell ref="A36:B37"/>
    <mergeCell ref="A40:B40"/>
    <mergeCell ref="B3:B6"/>
    <mergeCell ref="C3:C6"/>
    <mergeCell ref="D3:D6"/>
    <mergeCell ref="A38:B38"/>
    <mergeCell ref="A120:B120"/>
    <mergeCell ref="A83:B83"/>
    <mergeCell ref="A80:B80"/>
    <mergeCell ref="A116:B117"/>
    <mergeCell ref="A118:B118"/>
    <mergeCell ref="A43:B43"/>
    <mergeCell ref="A46:B46"/>
    <mergeCell ref="A281:B281"/>
    <mergeCell ref="A299:B299"/>
    <mergeCell ref="A66:B66"/>
    <mergeCell ref="A60:B60"/>
    <mergeCell ref="A55:B55"/>
    <mergeCell ref="A63:B63"/>
    <mergeCell ref="A49:B49"/>
    <mergeCell ref="A52:B52"/>
    <mergeCell ref="A302:B302"/>
    <mergeCell ref="A305:B305"/>
    <mergeCell ref="A126:B126"/>
    <mergeCell ref="A166:B166"/>
    <mergeCell ref="A134:B134"/>
    <mergeCell ref="A131:B131"/>
    <mergeCell ref="A129:B129"/>
    <mergeCell ref="A137:B137"/>
    <mergeCell ref="A143:A144"/>
    <mergeCell ref="B143:B146"/>
    <mergeCell ref="A123:B123"/>
    <mergeCell ref="A217:B218"/>
    <mergeCell ref="A219:B219"/>
    <mergeCell ref="A221:B221"/>
    <mergeCell ref="A168:B168"/>
    <mergeCell ref="A171:B171"/>
    <mergeCell ref="A174:B174"/>
    <mergeCell ref="A177:B177"/>
    <mergeCell ref="A189:B189"/>
    <mergeCell ref="A192:B192"/>
    <mergeCell ref="A224:B224"/>
    <mergeCell ref="A227:B227"/>
    <mergeCell ref="A230:B230"/>
    <mergeCell ref="A186:B186"/>
    <mergeCell ref="A198:A199"/>
    <mergeCell ref="B198:B201"/>
    <mergeCell ref="A342:B343"/>
    <mergeCell ref="A344:B344"/>
    <mergeCell ref="A424:B425"/>
    <mergeCell ref="A426:B426"/>
    <mergeCell ref="A346:B346"/>
    <mergeCell ref="A349:B349"/>
    <mergeCell ref="A352:B352"/>
    <mergeCell ref="A355:B355"/>
    <mergeCell ref="A358:B358"/>
    <mergeCell ref="A361:B361"/>
    <mergeCell ref="A470:B470"/>
    <mergeCell ref="A473:B473"/>
    <mergeCell ref="A476:B476"/>
    <mergeCell ref="A437:B437"/>
    <mergeCell ref="A440:B440"/>
    <mergeCell ref="A479:B479"/>
    <mergeCell ref="A525:B525"/>
    <mergeCell ref="A528:B528"/>
    <mergeCell ref="A531:B531"/>
    <mergeCell ref="A482:B482"/>
    <mergeCell ref="B488:B491"/>
    <mergeCell ref="A509:B510"/>
    <mergeCell ref="A511:B511"/>
  </mergeCells>
  <printOptions/>
  <pageMargins left="0.75" right="0.75" top="1" bottom="1" header="0" footer="0"/>
  <pageSetup horizontalDpi="600" verticalDpi="600" orientation="portrait" paperSize="9" scale="66" r:id="rId1"/>
  <headerFooter alignWithMargins="0">
    <oddFooter>&amp;CSide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Uddannelses- og Ungdomsforvaltningen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BUF</dc:creator>
  <cp:keywords/>
  <dc:description/>
  <cp:lastModifiedBy>CI</cp:lastModifiedBy>
  <cp:lastPrinted>2007-09-03T07:10:09Z</cp:lastPrinted>
  <dcterms:created xsi:type="dcterms:W3CDTF">2006-10-05T12:12:15Z</dcterms:created>
  <dcterms:modified xsi:type="dcterms:W3CDTF">2007-09-03T07:12:21Z</dcterms:modified>
  <cp:category/>
  <cp:version/>
  <cp:contentType/>
  <cp:contentStatus/>
</cp:coreProperties>
</file>