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tabRatio="978" activeTab="0"/>
  </bookViews>
  <sheets>
    <sheet name="Prognoseark" sheetId="1" r:id="rId1"/>
  </sheets>
  <definedNames/>
  <calcPr fullCalcOnLoad="1"/>
</workbook>
</file>

<file path=xl/sharedStrings.xml><?xml version="1.0" encoding="utf-8"?>
<sst xmlns="http://schemas.openxmlformats.org/spreadsheetml/2006/main" count="66" uniqueCount="33">
  <si>
    <t>7 mdr.</t>
  </si>
  <si>
    <t>Afvigelse</t>
  </si>
  <si>
    <t>Budget</t>
  </si>
  <si>
    <t>Undervisning</t>
  </si>
  <si>
    <t>Finansposter</t>
  </si>
  <si>
    <t>Børne- og Ungdomsforvaltningen</t>
  </si>
  <si>
    <t>Specialundervisning</t>
  </si>
  <si>
    <t>Forventet regnskab</t>
  </si>
  <si>
    <t>Udgifter</t>
  </si>
  <si>
    <t>Indtægter</t>
  </si>
  <si>
    <t>Netto</t>
  </si>
  <si>
    <t>Vedtaget budget</t>
  </si>
  <si>
    <t>Tillægsbevillinger</t>
  </si>
  <si>
    <t>Korrigeret budget</t>
  </si>
  <si>
    <t>Regnskab</t>
  </si>
  <si>
    <t>DW-regnskab</t>
  </si>
  <si>
    <t>Rammebelagt drift</t>
  </si>
  <si>
    <t>Dagtilbud</t>
  </si>
  <si>
    <t>Heraf Hovedkonti 0</t>
  </si>
  <si>
    <t>Dagtilbud - special</t>
  </si>
  <si>
    <t>Heraf Hovedkonti 5</t>
  </si>
  <si>
    <t>Heraf Hovedkonti 3</t>
  </si>
  <si>
    <t>Administration</t>
  </si>
  <si>
    <t>Heraf Hovedkonti 6</t>
  </si>
  <si>
    <t>Efterspørgselsstyret service</t>
  </si>
  <si>
    <t>Fritidshjem og klubber</t>
  </si>
  <si>
    <t>Fritidshjem og klubber - special</t>
  </si>
  <si>
    <t>Heraf Hovedkonti 4</t>
  </si>
  <si>
    <t>Sundhed</t>
  </si>
  <si>
    <t>Miljø</t>
  </si>
  <si>
    <t>Anlæg</t>
  </si>
  <si>
    <t>Efterspørgselsstyrede overførsler</t>
  </si>
  <si>
    <t>Kassebevægelse</t>
  </si>
</sst>
</file>

<file path=xl/styles.xml><?xml version="1.0" encoding="utf-8"?>
<styleSheet xmlns="http://schemas.openxmlformats.org/spreadsheetml/2006/main">
  <numFmts count="1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j&quot;"/>
    <numFmt numFmtId="165" formatCode="&quot;Sand&quot;;&quot;Sand&quot;;&quot;Falsk&quot;"/>
    <numFmt numFmtId="166" formatCode="&quot;Til&quot;;&quot;Til&quot;;&quot;Fra&quot;"/>
    <numFmt numFmtId="167" formatCode="[$€-2]\ #.##000_);[Red]\([$€-2]\ #.##000\)"/>
    <numFmt numFmtId="168" formatCode="#,##0.0"/>
    <numFmt numFmtId="169" formatCode="0.0"/>
    <numFmt numFmtId="170" formatCode="#,##0.0000"/>
    <numFmt numFmtId="171" formatCode="0.000"/>
    <numFmt numFmtId="172" formatCode="0.0000"/>
    <numFmt numFmtId="173" formatCode="#,##0.000"/>
    <numFmt numFmtId="174" formatCode="#,##0.00000"/>
  </numFmts>
  <fonts count="9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i/>
      <sz val="10"/>
      <name val="Times New Roman"/>
      <family val="1"/>
    </font>
    <font>
      <b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170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8" fillId="2" borderId="11" xfId="0" applyFont="1" applyFill="1" applyBorder="1" applyAlignment="1">
      <alignment/>
    </xf>
    <xf numFmtId="3" fontId="8" fillId="3" borderId="12" xfId="0" applyNumberFormat="1" applyFont="1" applyFill="1" applyBorder="1" applyAlignment="1">
      <alignment/>
    </xf>
    <xf numFmtId="0" fontId="1" fillId="2" borderId="13" xfId="0" applyFont="1" applyFill="1" applyBorder="1" applyAlignment="1">
      <alignment/>
    </xf>
    <xf numFmtId="3" fontId="1" fillId="3" borderId="0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7" fillId="2" borderId="13" xfId="0" applyFont="1" applyFill="1" applyBorder="1" applyAlignment="1">
      <alignment horizontal="left" indent="1"/>
    </xf>
    <xf numFmtId="3" fontId="7" fillId="3" borderId="0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/>
    </xf>
    <xf numFmtId="3" fontId="7" fillId="0" borderId="19" xfId="0" applyNumberFormat="1" applyFont="1" applyFill="1" applyBorder="1" applyAlignment="1">
      <alignment/>
    </xf>
    <xf numFmtId="3" fontId="7" fillId="0" borderId="16" xfId="0" applyNumberFormat="1" applyFont="1" applyFill="1" applyBorder="1" applyAlignment="1">
      <alignment/>
    </xf>
    <xf numFmtId="3" fontId="7" fillId="3" borderId="17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1" fillId="2" borderId="13" xfId="0" applyFont="1" applyFill="1" applyBorder="1" applyAlignment="1">
      <alignment horizontal="left"/>
    </xf>
    <xf numFmtId="3" fontId="1" fillId="0" borderId="18" xfId="0" applyNumberFormat="1" applyFont="1" applyFill="1" applyBorder="1" applyAlignment="1">
      <alignment/>
    </xf>
    <xf numFmtId="3" fontId="1" fillId="0" borderId="19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/>
    </xf>
    <xf numFmtId="3" fontId="7" fillId="0" borderId="21" xfId="0" applyNumberFormat="1" applyFont="1" applyFill="1" applyBorder="1" applyAlignment="1">
      <alignment/>
    </xf>
    <xf numFmtId="3" fontId="7" fillId="3" borderId="22" xfId="0" applyNumberFormat="1" applyFont="1" applyFill="1" applyBorder="1" applyAlignment="1">
      <alignment/>
    </xf>
    <xf numFmtId="0" fontId="8" fillId="2" borderId="23" xfId="0" applyFont="1" applyFill="1" applyBorder="1" applyAlignment="1">
      <alignment/>
    </xf>
    <xf numFmtId="3" fontId="8" fillId="3" borderId="24" xfId="0" applyNumberFormat="1" applyFont="1" applyFill="1" applyBorder="1" applyAlignment="1" quotePrefix="1">
      <alignment/>
    </xf>
    <xf numFmtId="3" fontId="1" fillId="3" borderId="0" xfId="0" applyNumberFormat="1" applyFont="1" applyFill="1" applyBorder="1" applyAlignment="1" quotePrefix="1">
      <alignment/>
    </xf>
    <xf numFmtId="3" fontId="1" fillId="0" borderId="25" xfId="0" applyNumberFormat="1" applyFont="1" applyFill="1" applyBorder="1" applyAlignment="1">
      <alignment/>
    </xf>
    <xf numFmtId="3" fontId="1" fillId="0" borderId="26" xfId="0" applyNumberFormat="1" applyFont="1" applyFill="1" applyBorder="1" applyAlignment="1">
      <alignment/>
    </xf>
    <xf numFmtId="3" fontId="7" fillId="3" borderId="0" xfId="0" applyNumberFormat="1" applyFont="1" applyFill="1" applyBorder="1" applyAlignment="1" quotePrefix="1">
      <alignment/>
    </xf>
    <xf numFmtId="0" fontId="7" fillId="2" borderId="13" xfId="0" applyFont="1" applyFill="1" applyBorder="1" applyAlignment="1" quotePrefix="1">
      <alignment horizontal="left" indent="1"/>
    </xf>
    <xf numFmtId="3" fontId="1" fillId="3" borderId="18" xfId="0" applyNumberFormat="1" applyFont="1" applyFill="1" applyBorder="1" applyAlignment="1">
      <alignment/>
    </xf>
    <xf numFmtId="3" fontId="1" fillId="3" borderId="27" xfId="0" applyNumberFormat="1" applyFont="1" applyFill="1" applyBorder="1" applyAlignment="1">
      <alignment/>
    </xf>
    <xf numFmtId="3" fontId="7" fillId="3" borderId="0" xfId="0" applyNumberFormat="1" applyFont="1" applyFill="1" applyBorder="1" applyAlignment="1" quotePrefix="1">
      <alignment horizontal="right"/>
    </xf>
    <xf numFmtId="3" fontId="7" fillId="3" borderId="0" xfId="0" applyNumberFormat="1" applyFont="1" applyFill="1" applyBorder="1" applyAlignment="1">
      <alignment horizontal="right"/>
    </xf>
    <xf numFmtId="3" fontId="7" fillId="3" borderId="0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3" fontId="7" fillId="0" borderId="16" xfId="0" applyNumberFormat="1" applyFont="1" applyFill="1" applyBorder="1" applyAlignment="1">
      <alignment horizontal="right"/>
    </xf>
    <xf numFmtId="3" fontId="7" fillId="0" borderId="28" xfId="0" applyNumberFormat="1" applyFont="1" applyFill="1" applyBorder="1" applyAlignment="1">
      <alignment/>
    </xf>
    <xf numFmtId="3" fontId="7" fillId="0" borderId="29" xfId="0" applyNumberFormat="1" applyFont="1" applyFill="1" applyBorder="1" applyAlignment="1">
      <alignment/>
    </xf>
    <xf numFmtId="3" fontId="8" fillId="3" borderId="24" xfId="0" applyNumberFormat="1" applyFont="1" applyFill="1" applyBorder="1" applyAlignment="1">
      <alignment/>
    </xf>
    <xf numFmtId="3" fontId="8" fillId="3" borderId="30" xfId="0" applyNumberFormat="1" applyFont="1" applyFill="1" applyBorder="1" applyAlignment="1">
      <alignment/>
    </xf>
    <xf numFmtId="3" fontId="8" fillId="3" borderId="31" xfId="0" applyNumberFormat="1" applyFont="1" applyFill="1" applyBorder="1" applyAlignment="1">
      <alignment/>
    </xf>
    <xf numFmtId="3" fontId="1" fillId="0" borderId="32" xfId="0" applyNumberFormat="1" applyFont="1" applyFill="1" applyBorder="1" applyAlignment="1">
      <alignment/>
    </xf>
    <xf numFmtId="3" fontId="1" fillId="0" borderId="33" xfId="0" applyNumberFormat="1" applyFont="1" applyFill="1" applyBorder="1" applyAlignment="1">
      <alignment/>
    </xf>
    <xf numFmtId="3" fontId="1" fillId="0" borderId="30" xfId="0" applyNumberFormat="1" applyFont="1" applyFill="1" applyBorder="1" applyAlignment="1">
      <alignment/>
    </xf>
    <xf numFmtId="3" fontId="1" fillId="0" borderId="24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0" fontId="8" fillId="2" borderId="34" xfId="0" applyFont="1" applyFill="1" applyBorder="1" applyAlignment="1">
      <alignment/>
    </xf>
    <xf numFmtId="3" fontId="8" fillId="3" borderId="35" xfId="0" applyNumberFormat="1" applyFont="1" applyFill="1" applyBorder="1" applyAlignment="1">
      <alignment/>
    </xf>
    <xf numFmtId="3" fontId="8" fillId="0" borderId="36" xfId="0" applyNumberFormat="1" applyFont="1" applyFill="1" applyBorder="1" applyAlignment="1">
      <alignment/>
    </xf>
    <xf numFmtId="3" fontId="8" fillId="0" borderId="37" xfId="0" applyNumberFormat="1" applyFont="1" applyFill="1" applyBorder="1" applyAlignment="1">
      <alignment/>
    </xf>
    <xf numFmtId="3" fontId="8" fillId="0" borderId="38" xfId="0" applyNumberFormat="1" applyFont="1" applyFill="1" applyBorder="1" applyAlignment="1">
      <alignment/>
    </xf>
    <xf numFmtId="3" fontId="8" fillId="3" borderId="39" xfId="0" applyNumberFormat="1" applyFont="1" applyFill="1" applyBorder="1" applyAlignment="1">
      <alignment/>
    </xf>
    <xf numFmtId="3" fontId="8" fillId="0" borderId="35" xfId="0" applyNumberFormat="1" applyFont="1" applyFill="1" applyBorder="1" applyAlignment="1">
      <alignment/>
    </xf>
    <xf numFmtId="3" fontId="1" fillId="3" borderId="40" xfId="0" applyNumberFormat="1" applyFont="1" applyFill="1" applyBorder="1" applyAlignment="1">
      <alignment/>
    </xf>
    <xf numFmtId="3" fontId="7" fillId="3" borderId="0" xfId="0" applyNumberFormat="1" applyFont="1" applyFill="1" applyBorder="1" applyAlignment="1">
      <alignment horizontal="right" indent="1"/>
    </xf>
    <xf numFmtId="3" fontId="7" fillId="3" borderId="18" xfId="0" applyNumberFormat="1" applyFont="1" applyFill="1" applyBorder="1" applyAlignment="1">
      <alignment horizontal="right"/>
    </xf>
    <xf numFmtId="3" fontId="7" fillId="3" borderId="27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1" fillId="2" borderId="4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6" fillId="0" borderId="0" xfId="20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Hyperlink_Ydelser, serviceudgifter og prognoseark (31.07.07)" xfId="20"/>
    <cellStyle name="Percent" xfId="21"/>
    <cellStyle name="Currency" xfId="22"/>
  </cellStyles>
  <dxfs count="2">
    <dxf>
      <font>
        <color rgb="FFCCFFCC"/>
      </font>
      <fill>
        <patternFill>
          <bgColor rgb="FFCCFFCC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6"/>
  <sheetViews>
    <sheetView tabSelected="1" workbookViewId="0" topLeftCell="A1">
      <selection activeCell="B1" sqref="B1"/>
    </sheetView>
  </sheetViews>
  <sheetFormatPr defaultColWidth="9.140625" defaultRowHeight="12.75"/>
  <cols>
    <col min="1" max="1" width="31.57421875" style="0" bestFit="1" customWidth="1"/>
    <col min="17" max="17" width="12.7109375" style="0" bestFit="1" customWidth="1"/>
    <col min="18" max="18" width="12.28125" style="0" bestFit="1" customWidth="1"/>
    <col min="19" max="19" width="11.7109375" style="0" bestFit="1" customWidth="1"/>
  </cols>
  <sheetData>
    <row r="1" spans="1:20" ht="12.75">
      <c r="A1" s="74" t="s">
        <v>5</v>
      </c>
      <c r="B1" s="1"/>
      <c r="C1" s="2"/>
      <c r="D1" s="80"/>
      <c r="E1" s="80"/>
      <c r="F1" s="1"/>
      <c r="G1" s="1"/>
      <c r="H1" s="1"/>
      <c r="I1" s="1"/>
      <c r="K1" s="1"/>
      <c r="P1" s="3"/>
      <c r="R1" s="1"/>
      <c r="S1" s="1"/>
      <c r="T1" s="1"/>
    </row>
    <row r="2" ht="13.5" thickBot="1">
      <c r="A2" s="75"/>
    </row>
    <row r="3" spans="1:20" ht="12.75">
      <c r="A3" s="4"/>
      <c r="B3" s="76" t="s">
        <v>11</v>
      </c>
      <c r="C3" s="77"/>
      <c r="D3" s="78"/>
      <c r="E3" s="76" t="s">
        <v>12</v>
      </c>
      <c r="F3" s="77"/>
      <c r="G3" s="78"/>
      <c r="H3" s="76" t="s">
        <v>13</v>
      </c>
      <c r="I3" s="77"/>
      <c r="J3" s="78"/>
      <c r="K3" s="76" t="s">
        <v>7</v>
      </c>
      <c r="L3" s="77"/>
      <c r="M3" s="79"/>
      <c r="N3" s="76" t="s">
        <v>1</v>
      </c>
      <c r="O3" s="77"/>
      <c r="P3" s="78"/>
      <c r="Q3" s="7" t="s">
        <v>2</v>
      </c>
      <c r="R3" s="5" t="s">
        <v>14</v>
      </c>
      <c r="S3" s="5" t="s">
        <v>15</v>
      </c>
      <c r="T3" s="6" t="s">
        <v>1</v>
      </c>
    </row>
    <row r="4" spans="1:20" ht="13.5" thickBot="1">
      <c r="A4" s="8"/>
      <c r="B4" s="9" t="s">
        <v>8</v>
      </c>
      <c r="C4" s="10" t="s">
        <v>9</v>
      </c>
      <c r="D4" s="11" t="s">
        <v>10</v>
      </c>
      <c r="E4" s="9" t="s">
        <v>8</v>
      </c>
      <c r="F4" s="10" t="s">
        <v>9</v>
      </c>
      <c r="G4" s="11" t="s">
        <v>10</v>
      </c>
      <c r="H4" s="9" t="s">
        <v>8</v>
      </c>
      <c r="I4" s="10" t="s">
        <v>9</v>
      </c>
      <c r="J4" s="11" t="s">
        <v>10</v>
      </c>
      <c r="K4" s="9" t="s">
        <v>8</v>
      </c>
      <c r="L4" s="10" t="s">
        <v>9</v>
      </c>
      <c r="M4" s="12" t="s">
        <v>10</v>
      </c>
      <c r="N4" s="9" t="s">
        <v>8</v>
      </c>
      <c r="O4" s="10" t="s">
        <v>9</v>
      </c>
      <c r="P4" s="11" t="s">
        <v>10</v>
      </c>
      <c r="Q4" s="13" t="s">
        <v>0</v>
      </c>
      <c r="R4" s="10" t="s">
        <v>0</v>
      </c>
      <c r="S4" s="14"/>
      <c r="T4" s="15"/>
    </row>
    <row r="5" spans="1:20" ht="12.75">
      <c r="A5" s="16" t="s">
        <v>16</v>
      </c>
      <c r="B5" s="17">
        <f aca="true" t="shared" si="0" ref="B5:T5">B6+B8+B10</f>
        <v>383458</v>
      </c>
      <c r="C5" s="17">
        <f t="shared" si="0"/>
        <v>15960</v>
      </c>
      <c r="D5" s="17">
        <f t="shared" si="0"/>
        <v>367498</v>
      </c>
      <c r="E5" s="17">
        <f t="shared" si="0"/>
        <v>-86069</v>
      </c>
      <c r="F5" s="17">
        <f t="shared" si="0"/>
        <v>0</v>
      </c>
      <c r="G5" s="17">
        <f t="shared" si="0"/>
        <v>-86069</v>
      </c>
      <c r="H5" s="17">
        <f t="shared" si="0"/>
        <v>297389</v>
      </c>
      <c r="I5" s="17">
        <f t="shared" si="0"/>
        <v>15960</v>
      </c>
      <c r="J5" s="17">
        <f t="shared" si="0"/>
        <v>281429</v>
      </c>
      <c r="K5" s="17">
        <f t="shared" si="0"/>
        <v>295389</v>
      </c>
      <c r="L5" s="17">
        <f t="shared" si="0"/>
        <v>15960</v>
      </c>
      <c r="M5" s="17">
        <f t="shared" si="0"/>
        <v>279429</v>
      </c>
      <c r="N5" s="17">
        <f t="shared" si="0"/>
        <v>2000</v>
      </c>
      <c r="O5" s="17">
        <f t="shared" si="0"/>
        <v>0</v>
      </c>
      <c r="P5" s="17">
        <f t="shared" si="0"/>
        <v>2000</v>
      </c>
      <c r="Q5" s="17">
        <f t="shared" si="0"/>
        <v>121946</v>
      </c>
      <c r="R5" s="17">
        <f t="shared" si="0"/>
        <v>142187</v>
      </c>
      <c r="S5" s="17">
        <f t="shared" si="0"/>
        <v>142187</v>
      </c>
      <c r="T5" s="17">
        <f t="shared" si="0"/>
        <v>0</v>
      </c>
    </row>
    <row r="6" spans="1:20" ht="12.75">
      <c r="A6" s="18" t="s">
        <v>17</v>
      </c>
      <c r="B6" s="19">
        <f>38346-99</f>
        <v>38247</v>
      </c>
      <c r="C6" s="19">
        <v>3975</v>
      </c>
      <c r="D6" s="19">
        <f aca="true" t="shared" si="1" ref="D6:D11">B6-C6</f>
        <v>34272</v>
      </c>
      <c r="E6" s="20">
        <f>E7</f>
        <v>4048</v>
      </c>
      <c r="F6" s="21">
        <f>F7</f>
        <v>0</v>
      </c>
      <c r="G6" s="19">
        <f aca="true" t="shared" si="2" ref="G6:G11">E6-F6</f>
        <v>4048</v>
      </c>
      <c r="H6" s="19">
        <f aca="true" t="shared" si="3" ref="H6:I11">B6+E6</f>
        <v>42295</v>
      </c>
      <c r="I6" s="19">
        <f t="shared" si="3"/>
        <v>3975</v>
      </c>
      <c r="J6" s="19">
        <f aca="true" t="shared" si="4" ref="J6:J11">H6-I6</f>
        <v>38320</v>
      </c>
      <c r="K6" s="19">
        <f aca="true" t="shared" si="5" ref="K6:M11">H6-N6</f>
        <v>42295</v>
      </c>
      <c r="L6" s="19">
        <f t="shared" si="5"/>
        <v>3975</v>
      </c>
      <c r="M6" s="19">
        <f t="shared" si="5"/>
        <v>38320</v>
      </c>
      <c r="N6" s="22">
        <f>N7</f>
        <v>0</v>
      </c>
      <c r="O6" s="21">
        <f>O7</f>
        <v>0</v>
      </c>
      <c r="P6" s="23">
        <f aca="true" t="shared" si="6" ref="P6:P11">N6-O6</f>
        <v>0</v>
      </c>
      <c r="Q6" s="22">
        <f>Q7</f>
        <v>23536</v>
      </c>
      <c r="R6" s="24">
        <f>R7</f>
        <v>17617</v>
      </c>
      <c r="S6" s="21">
        <f aca="true" t="shared" si="7" ref="S6:S11">R6</f>
        <v>17617</v>
      </c>
      <c r="T6" s="23">
        <f>S6-R6</f>
        <v>0</v>
      </c>
    </row>
    <row r="7" spans="1:20" ht="12.75">
      <c r="A7" s="25" t="s">
        <v>18</v>
      </c>
      <c r="B7" s="26">
        <f>38346-99</f>
        <v>38247</v>
      </c>
      <c r="C7" s="26">
        <v>3975</v>
      </c>
      <c r="D7" s="26">
        <f t="shared" si="1"/>
        <v>34272</v>
      </c>
      <c r="E7" s="27">
        <v>4048</v>
      </c>
      <c r="F7" s="28">
        <v>0</v>
      </c>
      <c r="G7" s="26">
        <f t="shared" si="2"/>
        <v>4048</v>
      </c>
      <c r="H7" s="26">
        <f t="shared" si="3"/>
        <v>42295</v>
      </c>
      <c r="I7" s="26">
        <f t="shared" si="3"/>
        <v>3975</v>
      </c>
      <c r="J7" s="26">
        <f t="shared" si="4"/>
        <v>38320</v>
      </c>
      <c r="K7" s="26">
        <f t="shared" si="5"/>
        <v>42295</v>
      </c>
      <c r="L7" s="26">
        <f t="shared" si="5"/>
        <v>3975</v>
      </c>
      <c r="M7" s="26">
        <f t="shared" si="5"/>
        <v>38320</v>
      </c>
      <c r="N7" s="29">
        <v>0</v>
      </c>
      <c r="O7" s="28">
        <v>0</v>
      </c>
      <c r="P7" s="30">
        <f t="shared" si="6"/>
        <v>0</v>
      </c>
      <c r="Q7" s="29">
        <v>23536</v>
      </c>
      <c r="R7" s="31">
        <v>17617</v>
      </c>
      <c r="S7" s="28">
        <f t="shared" si="7"/>
        <v>17617</v>
      </c>
      <c r="T7" s="23"/>
    </row>
    <row r="8" spans="1:20" ht="12.75">
      <c r="A8" s="32" t="s">
        <v>19</v>
      </c>
      <c r="B8" s="19">
        <v>31983</v>
      </c>
      <c r="C8" s="19">
        <v>9324</v>
      </c>
      <c r="D8" s="19">
        <f t="shared" si="1"/>
        <v>22659</v>
      </c>
      <c r="E8" s="33">
        <f>E9</f>
        <v>2074</v>
      </c>
      <c r="F8" s="34">
        <f>F9</f>
        <v>0</v>
      </c>
      <c r="G8" s="19">
        <f t="shared" si="2"/>
        <v>2074</v>
      </c>
      <c r="H8" s="19">
        <f t="shared" si="3"/>
        <v>34057</v>
      </c>
      <c r="I8" s="19">
        <f t="shared" si="3"/>
        <v>9324</v>
      </c>
      <c r="J8" s="19">
        <f t="shared" si="4"/>
        <v>24733</v>
      </c>
      <c r="K8" s="19">
        <f t="shared" si="5"/>
        <v>32057</v>
      </c>
      <c r="L8" s="19">
        <f t="shared" si="5"/>
        <v>9324</v>
      </c>
      <c r="M8" s="19">
        <f t="shared" si="5"/>
        <v>22733</v>
      </c>
      <c r="N8" s="22">
        <f>N9</f>
        <v>2000</v>
      </c>
      <c r="O8" s="34">
        <f>O9</f>
        <v>0</v>
      </c>
      <c r="P8" s="23">
        <f t="shared" si="6"/>
        <v>2000</v>
      </c>
      <c r="Q8" s="22">
        <f>Q9</f>
        <v>1681</v>
      </c>
      <c r="R8" s="24">
        <f>R9</f>
        <v>6124</v>
      </c>
      <c r="S8" s="28">
        <f t="shared" si="7"/>
        <v>6124</v>
      </c>
      <c r="T8" s="23">
        <f>S8-R8</f>
        <v>0</v>
      </c>
    </row>
    <row r="9" spans="1:20" ht="12.75">
      <c r="A9" s="25" t="s">
        <v>20</v>
      </c>
      <c r="B9" s="26">
        <v>31983</v>
      </c>
      <c r="C9" s="26">
        <v>9324</v>
      </c>
      <c r="D9" s="26">
        <f t="shared" si="1"/>
        <v>22659</v>
      </c>
      <c r="E9" s="27">
        <v>2074</v>
      </c>
      <c r="F9" s="28">
        <v>0</v>
      </c>
      <c r="G9" s="26">
        <f t="shared" si="2"/>
        <v>2074</v>
      </c>
      <c r="H9" s="26">
        <f t="shared" si="3"/>
        <v>34057</v>
      </c>
      <c r="I9" s="26">
        <f t="shared" si="3"/>
        <v>9324</v>
      </c>
      <c r="J9" s="26">
        <f t="shared" si="4"/>
        <v>24733</v>
      </c>
      <c r="K9" s="26">
        <f t="shared" si="5"/>
        <v>32057</v>
      </c>
      <c r="L9" s="26">
        <f t="shared" si="5"/>
        <v>9324</v>
      </c>
      <c r="M9" s="26">
        <f t="shared" si="5"/>
        <v>22733</v>
      </c>
      <c r="N9" s="29">
        <v>2000</v>
      </c>
      <c r="O9" s="28">
        <v>0</v>
      </c>
      <c r="P9" s="30">
        <f t="shared" si="6"/>
        <v>2000</v>
      </c>
      <c r="Q9" s="29">
        <v>1681</v>
      </c>
      <c r="R9" s="31">
        <v>6124</v>
      </c>
      <c r="S9" s="28">
        <f t="shared" si="7"/>
        <v>6124</v>
      </c>
      <c r="T9" s="23"/>
    </row>
    <row r="10" spans="1:20" ht="12.75">
      <c r="A10" s="32" t="s">
        <v>22</v>
      </c>
      <c r="B10" s="19">
        <v>313228</v>
      </c>
      <c r="C10" s="19">
        <v>2661</v>
      </c>
      <c r="D10" s="19">
        <f t="shared" si="1"/>
        <v>310567</v>
      </c>
      <c r="E10" s="33">
        <f>E11</f>
        <v>-92191</v>
      </c>
      <c r="F10" s="34">
        <f>F11</f>
        <v>0</v>
      </c>
      <c r="G10" s="19">
        <f t="shared" si="2"/>
        <v>-92191</v>
      </c>
      <c r="H10" s="19">
        <f t="shared" si="3"/>
        <v>221037</v>
      </c>
      <c r="I10" s="19">
        <f t="shared" si="3"/>
        <v>2661</v>
      </c>
      <c r="J10" s="19">
        <f t="shared" si="4"/>
        <v>218376</v>
      </c>
      <c r="K10" s="19">
        <f t="shared" si="5"/>
        <v>221037</v>
      </c>
      <c r="L10" s="19">
        <f t="shared" si="5"/>
        <v>2661</v>
      </c>
      <c r="M10" s="19">
        <f t="shared" si="5"/>
        <v>218376</v>
      </c>
      <c r="N10" s="22">
        <f>N11</f>
        <v>0</v>
      </c>
      <c r="O10" s="34">
        <f>O11</f>
        <v>0</v>
      </c>
      <c r="P10" s="23">
        <f t="shared" si="6"/>
        <v>0</v>
      </c>
      <c r="Q10" s="22">
        <f>Q11</f>
        <v>96729</v>
      </c>
      <c r="R10" s="24">
        <f>R11</f>
        <v>118446</v>
      </c>
      <c r="S10" s="28">
        <f t="shared" si="7"/>
        <v>118446</v>
      </c>
      <c r="T10" s="23">
        <f>S10-R10</f>
        <v>0</v>
      </c>
    </row>
    <row r="11" spans="1:20" ht="12.75">
      <c r="A11" s="25" t="s">
        <v>23</v>
      </c>
      <c r="B11" s="26">
        <v>313228</v>
      </c>
      <c r="C11" s="26">
        <v>2661</v>
      </c>
      <c r="D11" s="26">
        <f t="shared" si="1"/>
        <v>310567</v>
      </c>
      <c r="E11" s="35">
        <v>-92191</v>
      </c>
      <c r="F11" s="36">
        <v>0</v>
      </c>
      <c r="G11" s="26">
        <f t="shared" si="2"/>
        <v>-92191</v>
      </c>
      <c r="H11" s="26">
        <f t="shared" si="3"/>
        <v>221037</v>
      </c>
      <c r="I11" s="26">
        <f t="shared" si="3"/>
        <v>2661</v>
      </c>
      <c r="J11" s="26">
        <f t="shared" si="4"/>
        <v>218376</v>
      </c>
      <c r="K11" s="26">
        <f t="shared" si="5"/>
        <v>221037</v>
      </c>
      <c r="L11" s="26">
        <f t="shared" si="5"/>
        <v>2661</v>
      </c>
      <c r="M11" s="26">
        <f t="shared" si="5"/>
        <v>218376</v>
      </c>
      <c r="N11" s="29">
        <v>0</v>
      </c>
      <c r="O11" s="36">
        <v>0</v>
      </c>
      <c r="P11" s="30">
        <f t="shared" si="6"/>
        <v>0</v>
      </c>
      <c r="Q11" s="29">
        <v>96729</v>
      </c>
      <c r="R11" s="31">
        <v>118446</v>
      </c>
      <c r="S11" s="36">
        <f t="shared" si="7"/>
        <v>118446</v>
      </c>
      <c r="T11" s="37"/>
    </row>
    <row r="12" spans="1:20" ht="12.75">
      <c r="A12" s="38" t="s">
        <v>24</v>
      </c>
      <c r="B12" s="39">
        <f aca="true" t="shared" si="8" ref="B12:T12">B13+B15+B17+B21+B24+B30+B26+B33</f>
        <v>7752892</v>
      </c>
      <c r="C12" s="39">
        <f t="shared" si="8"/>
        <v>1208735</v>
      </c>
      <c r="D12" s="39">
        <f t="shared" si="8"/>
        <v>6544157</v>
      </c>
      <c r="E12" s="39">
        <f t="shared" si="8"/>
        <v>551161</v>
      </c>
      <c r="F12" s="39">
        <f t="shared" si="8"/>
        <v>0</v>
      </c>
      <c r="G12" s="39">
        <f t="shared" si="8"/>
        <v>551161</v>
      </c>
      <c r="H12" s="39">
        <f t="shared" si="8"/>
        <v>8304053</v>
      </c>
      <c r="I12" s="39">
        <f t="shared" si="8"/>
        <v>1208735</v>
      </c>
      <c r="J12" s="39">
        <f t="shared" si="8"/>
        <v>7095318</v>
      </c>
      <c r="K12" s="39">
        <f t="shared" si="8"/>
        <v>8153574</v>
      </c>
      <c r="L12" s="39">
        <f t="shared" si="8"/>
        <v>1208126</v>
      </c>
      <c r="M12" s="39">
        <f t="shared" si="8"/>
        <v>6945448</v>
      </c>
      <c r="N12" s="39">
        <f t="shared" si="8"/>
        <v>150479</v>
      </c>
      <c r="O12" s="39">
        <f t="shared" si="8"/>
        <v>609</v>
      </c>
      <c r="P12" s="39">
        <f t="shared" si="8"/>
        <v>149870</v>
      </c>
      <c r="Q12" s="39">
        <f t="shared" si="8"/>
        <v>4126598</v>
      </c>
      <c r="R12" s="39">
        <f t="shared" si="8"/>
        <v>3921145</v>
      </c>
      <c r="S12" s="39">
        <f t="shared" si="8"/>
        <v>3921145</v>
      </c>
      <c r="T12" s="39">
        <f t="shared" si="8"/>
        <v>0</v>
      </c>
    </row>
    <row r="13" spans="1:20" ht="12.75">
      <c r="A13" s="18" t="s">
        <v>17</v>
      </c>
      <c r="B13" s="40">
        <v>3497011</v>
      </c>
      <c r="C13" s="19">
        <v>815555</v>
      </c>
      <c r="D13" s="19">
        <f aca="true" t="shared" si="9" ref="D13:D35">B13-C13</f>
        <v>2681456</v>
      </c>
      <c r="E13" s="20">
        <f>E14</f>
        <v>195106</v>
      </c>
      <c r="F13" s="21">
        <f>F14</f>
        <v>0</v>
      </c>
      <c r="G13" s="19">
        <f aca="true" t="shared" si="10" ref="G13:G28">E13-F13</f>
        <v>195106</v>
      </c>
      <c r="H13" s="19">
        <f aca="true" t="shared" si="11" ref="H13:H35">B13+E13</f>
        <v>3692117</v>
      </c>
      <c r="I13" s="19">
        <f aca="true" t="shared" si="12" ref="I13:I35">C13+F13</f>
        <v>815555</v>
      </c>
      <c r="J13" s="19">
        <f aca="true" t="shared" si="13" ref="J13:J35">H13-I13</f>
        <v>2876562</v>
      </c>
      <c r="K13" s="19">
        <f aca="true" t="shared" si="14" ref="K13:K27">H13-N13</f>
        <v>3487017</v>
      </c>
      <c r="L13" s="19">
        <f aca="true" t="shared" si="15" ref="L13:L27">I13-O13</f>
        <v>784555</v>
      </c>
      <c r="M13" s="19">
        <f aca="true" t="shared" si="16" ref="M13:M27">J13-P13</f>
        <v>2702462</v>
      </c>
      <c r="N13" s="41">
        <f>N14</f>
        <v>205100</v>
      </c>
      <c r="O13" s="21">
        <f>O14</f>
        <v>31000</v>
      </c>
      <c r="P13" s="23">
        <f aca="true" t="shared" si="17" ref="P13:P26">N13-O13</f>
        <v>174100</v>
      </c>
      <c r="Q13" s="41">
        <f>Q14</f>
        <v>1755551</v>
      </c>
      <c r="R13" s="42">
        <f>R14</f>
        <v>1577954</v>
      </c>
      <c r="S13" s="21">
        <f>R13</f>
        <v>1577954</v>
      </c>
      <c r="T13" s="23">
        <f>S13-R13</f>
        <v>0</v>
      </c>
    </row>
    <row r="14" spans="1:20" ht="12.75">
      <c r="A14" s="25" t="s">
        <v>20</v>
      </c>
      <c r="B14" s="43">
        <v>3497011</v>
      </c>
      <c r="C14" s="26">
        <v>815555</v>
      </c>
      <c r="D14" s="26">
        <f t="shared" si="9"/>
        <v>2681456</v>
      </c>
      <c r="E14" s="27">
        <v>195106</v>
      </c>
      <c r="F14" s="28">
        <v>0</v>
      </c>
      <c r="G14" s="26">
        <f t="shared" si="10"/>
        <v>195106</v>
      </c>
      <c r="H14" s="26">
        <f t="shared" si="11"/>
        <v>3692117</v>
      </c>
      <c r="I14" s="26">
        <f t="shared" si="12"/>
        <v>815555</v>
      </c>
      <c r="J14" s="26">
        <f t="shared" si="13"/>
        <v>2876562</v>
      </c>
      <c r="K14" s="26">
        <f t="shared" si="14"/>
        <v>3487017</v>
      </c>
      <c r="L14" s="26">
        <f t="shared" si="15"/>
        <v>784555</v>
      </c>
      <c r="M14" s="26">
        <f t="shared" si="16"/>
        <v>2702462</v>
      </c>
      <c r="N14" s="29">
        <v>205100</v>
      </c>
      <c r="O14" s="28">
        <v>31000</v>
      </c>
      <c r="P14" s="30">
        <f t="shared" si="17"/>
        <v>174100</v>
      </c>
      <c r="Q14" s="29">
        <v>1755551</v>
      </c>
      <c r="R14" s="31">
        <v>1577954</v>
      </c>
      <c r="S14" s="28">
        <f>R14</f>
        <v>1577954</v>
      </c>
      <c r="T14" s="23"/>
    </row>
    <row r="15" spans="1:20" ht="12.75">
      <c r="A15" s="18" t="s">
        <v>19</v>
      </c>
      <c r="B15" s="40">
        <v>131394</v>
      </c>
      <c r="C15" s="19">
        <v>62759</v>
      </c>
      <c r="D15" s="19">
        <f t="shared" si="9"/>
        <v>68635</v>
      </c>
      <c r="E15" s="33">
        <f>E16</f>
        <v>11394</v>
      </c>
      <c r="F15" s="34">
        <f>F16</f>
        <v>0</v>
      </c>
      <c r="G15" s="19">
        <f t="shared" si="10"/>
        <v>11394</v>
      </c>
      <c r="H15" s="19">
        <f t="shared" si="11"/>
        <v>142788</v>
      </c>
      <c r="I15" s="19">
        <f t="shared" si="12"/>
        <v>62759</v>
      </c>
      <c r="J15" s="19">
        <f t="shared" si="13"/>
        <v>80029</v>
      </c>
      <c r="K15" s="19">
        <f t="shared" si="14"/>
        <v>137067</v>
      </c>
      <c r="L15" s="19">
        <f t="shared" si="15"/>
        <v>59429</v>
      </c>
      <c r="M15" s="19">
        <f t="shared" si="16"/>
        <v>77638</v>
      </c>
      <c r="N15" s="22">
        <f>N16</f>
        <v>5721</v>
      </c>
      <c r="O15" s="34">
        <f>O16</f>
        <v>3330</v>
      </c>
      <c r="P15" s="23">
        <f t="shared" si="17"/>
        <v>2391</v>
      </c>
      <c r="Q15" s="22">
        <f>Q16</f>
        <v>49715</v>
      </c>
      <c r="R15" s="24">
        <f>R16</f>
        <v>53216</v>
      </c>
      <c r="S15" s="28">
        <f aca="true" t="shared" si="18" ref="S15:S34">R15</f>
        <v>53216</v>
      </c>
      <c r="T15" s="23">
        <f>S15-R15</f>
        <v>0</v>
      </c>
    </row>
    <row r="16" spans="1:20" ht="12.75">
      <c r="A16" s="25" t="s">
        <v>20</v>
      </c>
      <c r="B16" s="43">
        <v>131394</v>
      </c>
      <c r="C16" s="26">
        <v>62759</v>
      </c>
      <c r="D16" s="26">
        <f t="shared" si="9"/>
        <v>68635</v>
      </c>
      <c r="E16" s="27">
        <v>11394</v>
      </c>
      <c r="F16" s="28">
        <v>0</v>
      </c>
      <c r="G16" s="26">
        <f t="shared" si="10"/>
        <v>11394</v>
      </c>
      <c r="H16" s="26">
        <f t="shared" si="11"/>
        <v>142788</v>
      </c>
      <c r="I16" s="26">
        <f t="shared" si="12"/>
        <v>62759</v>
      </c>
      <c r="J16" s="26">
        <f t="shared" si="13"/>
        <v>80029</v>
      </c>
      <c r="K16" s="26">
        <f t="shared" si="14"/>
        <v>137067</v>
      </c>
      <c r="L16" s="26">
        <f t="shared" si="15"/>
        <v>59429</v>
      </c>
      <c r="M16" s="26">
        <f t="shared" si="16"/>
        <v>77638</v>
      </c>
      <c r="N16" s="29">
        <v>5721</v>
      </c>
      <c r="O16" s="28">
        <v>3330</v>
      </c>
      <c r="P16" s="30">
        <f t="shared" si="17"/>
        <v>2391</v>
      </c>
      <c r="Q16" s="29">
        <v>49715</v>
      </c>
      <c r="R16" s="31">
        <v>53216</v>
      </c>
      <c r="S16" s="28">
        <f t="shared" si="18"/>
        <v>53216</v>
      </c>
      <c r="T16" s="23"/>
    </row>
    <row r="17" spans="1:20" ht="12.75">
      <c r="A17" s="18" t="s">
        <v>25</v>
      </c>
      <c r="B17" s="40">
        <v>862347</v>
      </c>
      <c r="C17" s="19">
        <v>226369</v>
      </c>
      <c r="D17" s="19">
        <f t="shared" si="9"/>
        <v>635978</v>
      </c>
      <c r="E17" s="33">
        <f>E18+E19+E20</f>
        <v>45095</v>
      </c>
      <c r="F17" s="34">
        <f>F18+F19+F20</f>
        <v>0</v>
      </c>
      <c r="G17" s="19">
        <f t="shared" si="10"/>
        <v>45095</v>
      </c>
      <c r="H17" s="19">
        <f t="shared" si="11"/>
        <v>907442</v>
      </c>
      <c r="I17" s="19">
        <f t="shared" si="12"/>
        <v>226369</v>
      </c>
      <c r="J17" s="19">
        <f t="shared" si="13"/>
        <v>681073</v>
      </c>
      <c r="K17" s="19">
        <f t="shared" si="14"/>
        <v>925133</v>
      </c>
      <c r="L17" s="19">
        <f t="shared" si="15"/>
        <v>227836</v>
      </c>
      <c r="M17" s="19">
        <f t="shared" si="16"/>
        <v>697297</v>
      </c>
      <c r="N17" s="22">
        <f>N18+N19+N20</f>
        <v>-17691</v>
      </c>
      <c r="O17" s="34">
        <f>O18+O19+O20</f>
        <v>-1467</v>
      </c>
      <c r="P17" s="23">
        <f t="shared" si="17"/>
        <v>-16224</v>
      </c>
      <c r="Q17" s="22">
        <f>Q18+Q19+Q20</f>
        <v>387774</v>
      </c>
      <c r="R17" s="24">
        <f>R18+R19+R20</f>
        <v>444349</v>
      </c>
      <c r="S17" s="28">
        <f t="shared" si="18"/>
        <v>444349</v>
      </c>
      <c r="T17" s="23">
        <f>S17-R17</f>
        <v>0</v>
      </c>
    </row>
    <row r="18" spans="1:20" ht="12.75">
      <c r="A18" s="25" t="s">
        <v>18</v>
      </c>
      <c r="B18" s="43">
        <v>1053</v>
      </c>
      <c r="C18" s="26">
        <v>376</v>
      </c>
      <c r="D18" s="26">
        <f t="shared" si="9"/>
        <v>677</v>
      </c>
      <c r="E18" s="27">
        <v>2</v>
      </c>
      <c r="F18" s="28">
        <v>0</v>
      </c>
      <c r="G18" s="19">
        <f t="shared" si="10"/>
        <v>2</v>
      </c>
      <c r="H18" s="26">
        <f t="shared" si="11"/>
        <v>1055</v>
      </c>
      <c r="I18" s="26">
        <f t="shared" si="12"/>
        <v>376</v>
      </c>
      <c r="J18" s="26">
        <f t="shared" si="13"/>
        <v>679</v>
      </c>
      <c r="K18" s="26">
        <f t="shared" si="14"/>
        <v>475</v>
      </c>
      <c r="L18" s="26">
        <f t="shared" si="15"/>
        <v>376</v>
      </c>
      <c r="M18" s="19">
        <f t="shared" si="16"/>
        <v>99</v>
      </c>
      <c r="N18" s="29">
        <v>580</v>
      </c>
      <c r="O18" s="28">
        <v>0</v>
      </c>
      <c r="P18" s="23">
        <f t="shared" si="17"/>
        <v>580</v>
      </c>
      <c r="Q18" s="29">
        <v>-118</v>
      </c>
      <c r="R18" s="31">
        <v>42</v>
      </c>
      <c r="S18" s="28">
        <f t="shared" si="18"/>
        <v>42</v>
      </c>
      <c r="T18" s="30"/>
    </row>
    <row r="19" spans="1:20" ht="12.75">
      <c r="A19" s="25" t="s">
        <v>21</v>
      </c>
      <c r="B19" s="43">
        <v>70248</v>
      </c>
      <c r="C19" s="26">
        <v>639</v>
      </c>
      <c r="D19" s="26">
        <f t="shared" si="9"/>
        <v>69609</v>
      </c>
      <c r="E19" s="27">
        <v>-12426</v>
      </c>
      <c r="F19" s="28">
        <v>0</v>
      </c>
      <c r="G19" s="19">
        <f t="shared" si="10"/>
        <v>-12426</v>
      </c>
      <c r="H19" s="26">
        <f t="shared" si="11"/>
        <v>57822</v>
      </c>
      <c r="I19" s="26">
        <f t="shared" si="12"/>
        <v>639</v>
      </c>
      <c r="J19" s="26">
        <f t="shared" si="13"/>
        <v>57183</v>
      </c>
      <c r="K19" s="26">
        <f t="shared" si="14"/>
        <v>63218</v>
      </c>
      <c r="L19" s="26">
        <f t="shared" si="15"/>
        <v>739</v>
      </c>
      <c r="M19" s="19">
        <f t="shared" si="16"/>
        <v>62479</v>
      </c>
      <c r="N19" s="29">
        <v>-5396</v>
      </c>
      <c r="O19" s="28">
        <v>-100</v>
      </c>
      <c r="P19" s="23">
        <f t="shared" si="17"/>
        <v>-5296</v>
      </c>
      <c r="Q19" s="29">
        <v>11998</v>
      </c>
      <c r="R19" s="31">
        <v>26612</v>
      </c>
      <c r="S19" s="28">
        <f t="shared" si="18"/>
        <v>26612</v>
      </c>
      <c r="T19" s="30"/>
    </row>
    <row r="20" spans="1:20" ht="12.75">
      <c r="A20" s="25" t="s">
        <v>20</v>
      </c>
      <c r="B20" s="43">
        <v>791046</v>
      </c>
      <c r="C20" s="26">
        <v>225354</v>
      </c>
      <c r="D20" s="26">
        <f t="shared" si="9"/>
        <v>565692</v>
      </c>
      <c r="E20" s="27">
        <v>57519</v>
      </c>
      <c r="F20" s="28">
        <v>0</v>
      </c>
      <c r="G20" s="26">
        <f t="shared" si="10"/>
        <v>57519</v>
      </c>
      <c r="H20" s="26">
        <f t="shared" si="11"/>
        <v>848565</v>
      </c>
      <c r="I20" s="26">
        <f t="shared" si="12"/>
        <v>225354</v>
      </c>
      <c r="J20" s="26">
        <f t="shared" si="13"/>
        <v>623211</v>
      </c>
      <c r="K20" s="26">
        <f t="shared" si="14"/>
        <v>861440</v>
      </c>
      <c r="L20" s="26">
        <f t="shared" si="15"/>
        <v>226721</v>
      </c>
      <c r="M20" s="26">
        <f t="shared" si="16"/>
        <v>634719</v>
      </c>
      <c r="N20" s="29">
        <v>-12875</v>
      </c>
      <c r="O20" s="28">
        <v>-1367</v>
      </c>
      <c r="P20" s="30">
        <f t="shared" si="17"/>
        <v>-11508</v>
      </c>
      <c r="Q20" s="29">
        <v>375894</v>
      </c>
      <c r="R20" s="31">
        <v>417695</v>
      </c>
      <c r="S20" s="28">
        <f t="shared" si="18"/>
        <v>417695</v>
      </c>
      <c r="T20" s="23"/>
    </row>
    <row r="21" spans="1:20" ht="12.75">
      <c r="A21" s="18" t="s">
        <v>26</v>
      </c>
      <c r="B21" s="40">
        <v>111476</v>
      </c>
      <c r="C21" s="19">
        <v>5136</v>
      </c>
      <c r="D21" s="19">
        <f t="shared" si="9"/>
        <v>106340</v>
      </c>
      <c r="E21" s="33">
        <f>E22+E23</f>
        <v>13448</v>
      </c>
      <c r="F21" s="34">
        <f>F22+F23</f>
        <v>0</v>
      </c>
      <c r="G21" s="19">
        <f t="shared" si="10"/>
        <v>13448</v>
      </c>
      <c r="H21" s="19">
        <f t="shared" si="11"/>
        <v>124924</v>
      </c>
      <c r="I21" s="19">
        <f t="shared" si="12"/>
        <v>5136</v>
      </c>
      <c r="J21" s="19">
        <f t="shared" si="13"/>
        <v>119788</v>
      </c>
      <c r="K21" s="19">
        <f t="shared" si="14"/>
        <v>134389</v>
      </c>
      <c r="L21" s="19">
        <f t="shared" si="15"/>
        <v>7136</v>
      </c>
      <c r="M21" s="19">
        <f t="shared" si="16"/>
        <v>127253</v>
      </c>
      <c r="N21" s="22">
        <f>N22+N23</f>
        <v>-9465</v>
      </c>
      <c r="O21" s="34">
        <f>O22+O23</f>
        <v>-2000</v>
      </c>
      <c r="P21" s="23">
        <f t="shared" si="17"/>
        <v>-7465</v>
      </c>
      <c r="Q21" s="22">
        <f>Q22+Q23</f>
        <v>73822</v>
      </c>
      <c r="R21" s="24">
        <f>R22+R23</f>
        <v>59327</v>
      </c>
      <c r="S21" s="28">
        <f t="shared" si="18"/>
        <v>59327</v>
      </c>
      <c r="T21" s="23">
        <f>S21-R21</f>
        <v>0</v>
      </c>
    </row>
    <row r="22" spans="1:20" ht="12.75">
      <c r="A22" s="25" t="s">
        <v>21</v>
      </c>
      <c r="B22" s="43">
        <v>62790</v>
      </c>
      <c r="C22" s="26">
        <v>4826</v>
      </c>
      <c r="D22" s="26">
        <f t="shared" si="9"/>
        <v>57964</v>
      </c>
      <c r="E22" s="27">
        <v>4639</v>
      </c>
      <c r="F22" s="28">
        <v>0</v>
      </c>
      <c r="G22" s="26">
        <f t="shared" si="10"/>
        <v>4639</v>
      </c>
      <c r="H22" s="26">
        <f t="shared" si="11"/>
        <v>67429</v>
      </c>
      <c r="I22" s="26">
        <f t="shared" si="12"/>
        <v>4826</v>
      </c>
      <c r="J22" s="26">
        <f t="shared" si="13"/>
        <v>62603</v>
      </c>
      <c r="K22" s="26">
        <f t="shared" si="14"/>
        <v>67370</v>
      </c>
      <c r="L22" s="26">
        <f t="shared" si="15"/>
        <v>6826</v>
      </c>
      <c r="M22" s="26">
        <f t="shared" si="16"/>
        <v>60544</v>
      </c>
      <c r="N22" s="29">
        <v>59</v>
      </c>
      <c r="O22" s="28">
        <v>-2000</v>
      </c>
      <c r="P22" s="30">
        <f t="shared" si="17"/>
        <v>2059</v>
      </c>
      <c r="Q22" s="29">
        <v>37632</v>
      </c>
      <c r="R22" s="31">
        <v>32256</v>
      </c>
      <c r="S22" s="28">
        <f t="shared" si="18"/>
        <v>32256</v>
      </c>
      <c r="T22" s="23"/>
    </row>
    <row r="23" spans="1:20" ht="12.75">
      <c r="A23" s="25" t="s">
        <v>20</v>
      </c>
      <c r="B23" s="43">
        <v>48686</v>
      </c>
      <c r="C23" s="26">
        <v>310</v>
      </c>
      <c r="D23" s="26">
        <f t="shared" si="9"/>
        <v>48376</v>
      </c>
      <c r="E23" s="27">
        <v>8809</v>
      </c>
      <c r="F23" s="28">
        <v>0</v>
      </c>
      <c r="G23" s="26">
        <f t="shared" si="10"/>
        <v>8809</v>
      </c>
      <c r="H23" s="26">
        <f t="shared" si="11"/>
        <v>57495</v>
      </c>
      <c r="I23" s="26">
        <f t="shared" si="12"/>
        <v>310</v>
      </c>
      <c r="J23" s="26">
        <f t="shared" si="13"/>
        <v>57185</v>
      </c>
      <c r="K23" s="26">
        <f t="shared" si="14"/>
        <v>67019</v>
      </c>
      <c r="L23" s="26">
        <f t="shared" si="15"/>
        <v>310</v>
      </c>
      <c r="M23" s="26">
        <f t="shared" si="16"/>
        <v>66709</v>
      </c>
      <c r="N23" s="29">
        <v>-9524</v>
      </c>
      <c r="O23" s="28">
        <v>0</v>
      </c>
      <c r="P23" s="30">
        <f t="shared" si="17"/>
        <v>-9524</v>
      </c>
      <c r="Q23" s="29">
        <v>36190</v>
      </c>
      <c r="R23" s="31">
        <v>27071</v>
      </c>
      <c r="S23" s="28">
        <f t="shared" si="18"/>
        <v>27071</v>
      </c>
      <c r="T23" s="23"/>
    </row>
    <row r="24" spans="1:20" ht="12.75">
      <c r="A24" s="18" t="s">
        <v>3</v>
      </c>
      <c r="B24" s="40">
        <v>2372319</v>
      </c>
      <c r="C24" s="40">
        <v>41766</v>
      </c>
      <c r="D24" s="19">
        <f t="shared" si="9"/>
        <v>2330553</v>
      </c>
      <c r="E24" s="33">
        <f>E25</f>
        <v>221497</v>
      </c>
      <c r="F24" s="34">
        <f>F25</f>
        <v>0</v>
      </c>
      <c r="G24" s="19">
        <f t="shared" si="10"/>
        <v>221497</v>
      </c>
      <c r="H24" s="19">
        <f t="shared" si="11"/>
        <v>2593816</v>
      </c>
      <c r="I24" s="19">
        <f t="shared" si="12"/>
        <v>41766</v>
      </c>
      <c r="J24" s="19">
        <f t="shared" si="13"/>
        <v>2552050</v>
      </c>
      <c r="K24" s="19">
        <f t="shared" si="14"/>
        <v>2640288</v>
      </c>
      <c r="L24" s="19">
        <f t="shared" si="15"/>
        <v>67729</v>
      </c>
      <c r="M24" s="19">
        <f t="shared" si="16"/>
        <v>2572559</v>
      </c>
      <c r="N24" s="22">
        <f>N25</f>
        <v>-46472</v>
      </c>
      <c r="O24" s="34">
        <f>O25</f>
        <v>-25963</v>
      </c>
      <c r="P24" s="23">
        <f t="shared" si="17"/>
        <v>-20509</v>
      </c>
      <c r="Q24" s="22">
        <f>Q25</f>
        <v>1372000</v>
      </c>
      <c r="R24" s="24">
        <f>R25</f>
        <v>1387485</v>
      </c>
      <c r="S24" s="28">
        <f t="shared" si="18"/>
        <v>1387485</v>
      </c>
      <c r="T24" s="23">
        <f>S24-R24</f>
        <v>0</v>
      </c>
    </row>
    <row r="25" spans="1:20" ht="12.75">
      <c r="A25" s="25" t="s">
        <v>21</v>
      </c>
      <c r="B25" s="43">
        <v>2372319</v>
      </c>
      <c r="C25" s="26">
        <v>41766</v>
      </c>
      <c r="D25" s="26">
        <f t="shared" si="9"/>
        <v>2330553</v>
      </c>
      <c r="E25" s="27">
        <v>221497</v>
      </c>
      <c r="F25" s="28">
        <v>0</v>
      </c>
      <c r="G25" s="26">
        <f t="shared" si="10"/>
        <v>221497</v>
      </c>
      <c r="H25" s="26">
        <f t="shared" si="11"/>
        <v>2593816</v>
      </c>
      <c r="I25" s="26">
        <f t="shared" si="12"/>
        <v>41766</v>
      </c>
      <c r="J25" s="26">
        <f t="shared" si="13"/>
        <v>2552050</v>
      </c>
      <c r="K25" s="26">
        <f t="shared" si="14"/>
        <v>2640288</v>
      </c>
      <c r="L25" s="26">
        <f t="shared" si="15"/>
        <v>67729</v>
      </c>
      <c r="M25" s="26">
        <f t="shared" si="16"/>
        <v>2572559</v>
      </c>
      <c r="N25" s="29">
        <v>-46472</v>
      </c>
      <c r="O25" s="28">
        <v>-25963</v>
      </c>
      <c r="P25" s="30">
        <f t="shared" si="17"/>
        <v>-20509</v>
      </c>
      <c r="Q25" s="29">
        <v>1372000</v>
      </c>
      <c r="R25" s="31">
        <v>1387485</v>
      </c>
      <c r="S25" s="28">
        <f t="shared" si="18"/>
        <v>1387485</v>
      </c>
      <c r="T25" s="23"/>
    </row>
    <row r="26" spans="1:20" ht="12.75">
      <c r="A26" s="32" t="s">
        <v>6</v>
      </c>
      <c r="B26" s="40">
        <v>570750</v>
      </c>
      <c r="C26" s="19">
        <v>57085</v>
      </c>
      <c r="D26" s="19">
        <f t="shared" si="9"/>
        <v>513665</v>
      </c>
      <c r="E26" s="33">
        <f>E27+E28+E29</f>
        <v>49397</v>
      </c>
      <c r="F26" s="34">
        <f>F27+F28+F29</f>
        <v>0</v>
      </c>
      <c r="G26" s="19">
        <f t="shared" si="10"/>
        <v>49397</v>
      </c>
      <c r="H26" s="19">
        <f t="shared" si="11"/>
        <v>620147</v>
      </c>
      <c r="I26" s="19">
        <f t="shared" si="12"/>
        <v>57085</v>
      </c>
      <c r="J26" s="19">
        <f t="shared" si="13"/>
        <v>563062</v>
      </c>
      <c r="K26" s="19">
        <f t="shared" si="14"/>
        <v>606938</v>
      </c>
      <c r="L26" s="19">
        <f t="shared" si="15"/>
        <v>61376</v>
      </c>
      <c r="M26" s="19">
        <f t="shared" si="16"/>
        <v>545562</v>
      </c>
      <c r="N26" s="22">
        <f>N27+N28+N29</f>
        <v>13209</v>
      </c>
      <c r="O26" s="34">
        <f>O27+O28+O29</f>
        <v>-4291</v>
      </c>
      <c r="P26" s="23">
        <f t="shared" si="17"/>
        <v>17500</v>
      </c>
      <c r="Q26" s="22">
        <f>Q27+Q28+Q29</f>
        <v>358681</v>
      </c>
      <c r="R26" s="24">
        <f>R27+R28+R29</f>
        <v>274601</v>
      </c>
      <c r="S26" s="28">
        <f t="shared" si="18"/>
        <v>274601</v>
      </c>
      <c r="T26" s="23">
        <f>S26-R26</f>
        <v>0</v>
      </c>
    </row>
    <row r="27" spans="1:20" ht="12.75">
      <c r="A27" s="44" t="s">
        <v>21</v>
      </c>
      <c r="B27" s="43">
        <v>449719</v>
      </c>
      <c r="C27" s="26">
        <v>50595</v>
      </c>
      <c r="D27" s="26">
        <f t="shared" si="9"/>
        <v>399124</v>
      </c>
      <c r="E27" s="27">
        <v>49358</v>
      </c>
      <c r="F27" s="28">
        <v>0</v>
      </c>
      <c r="G27" s="26">
        <f t="shared" si="10"/>
        <v>49358</v>
      </c>
      <c r="H27" s="26">
        <f t="shared" si="11"/>
        <v>499077</v>
      </c>
      <c r="I27" s="26">
        <f t="shared" si="12"/>
        <v>50595</v>
      </c>
      <c r="J27" s="26">
        <f t="shared" si="13"/>
        <v>448482</v>
      </c>
      <c r="K27" s="26">
        <f t="shared" si="14"/>
        <v>486293</v>
      </c>
      <c r="L27" s="26">
        <f t="shared" si="15"/>
        <v>53811</v>
      </c>
      <c r="M27" s="26">
        <f t="shared" si="16"/>
        <v>432482</v>
      </c>
      <c r="N27" s="29">
        <v>12784</v>
      </c>
      <c r="O27" s="28">
        <v>-3216</v>
      </c>
      <c r="P27" s="30">
        <f>N27-O27</f>
        <v>16000</v>
      </c>
      <c r="Q27" s="29">
        <v>288024</v>
      </c>
      <c r="R27" s="31">
        <v>238109</v>
      </c>
      <c r="S27" s="28">
        <f t="shared" si="18"/>
        <v>238109</v>
      </c>
      <c r="T27" s="23"/>
    </row>
    <row r="28" spans="1:20" ht="12.75">
      <c r="A28" s="44" t="s">
        <v>27</v>
      </c>
      <c r="B28" s="43">
        <v>8565</v>
      </c>
      <c r="C28" s="26">
        <v>0</v>
      </c>
      <c r="D28" s="26">
        <f t="shared" si="9"/>
        <v>8565</v>
      </c>
      <c r="E28" s="27">
        <v>22</v>
      </c>
      <c r="F28" s="28">
        <v>0</v>
      </c>
      <c r="G28" s="26">
        <f t="shared" si="10"/>
        <v>22</v>
      </c>
      <c r="H28" s="26">
        <f t="shared" si="11"/>
        <v>8587</v>
      </c>
      <c r="I28" s="26">
        <f t="shared" si="12"/>
        <v>0</v>
      </c>
      <c r="J28" s="26">
        <f t="shared" si="13"/>
        <v>8587</v>
      </c>
      <c r="K28" s="26">
        <f aca="true" t="shared" si="19" ref="K28:L35">H28-N28</f>
        <v>8587</v>
      </c>
      <c r="L28" s="26">
        <f t="shared" si="19"/>
        <v>0</v>
      </c>
      <c r="M28" s="26"/>
      <c r="N28" s="29">
        <v>0</v>
      </c>
      <c r="O28" s="28">
        <v>0</v>
      </c>
      <c r="P28" s="30"/>
      <c r="Q28" s="29">
        <v>5028</v>
      </c>
      <c r="R28" s="31">
        <v>0</v>
      </c>
      <c r="S28" s="28">
        <f t="shared" si="18"/>
        <v>0</v>
      </c>
      <c r="T28" s="23"/>
    </row>
    <row r="29" spans="1:20" ht="12.75">
      <c r="A29" s="25" t="s">
        <v>20</v>
      </c>
      <c r="B29" s="43">
        <v>112466</v>
      </c>
      <c r="C29" s="26">
        <v>6490</v>
      </c>
      <c r="D29" s="26">
        <f t="shared" si="9"/>
        <v>105976</v>
      </c>
      <c r="E29" s="27">
        <v>17</v>
      </c>
      <c r="F29" s="28">
        <v>0</v>
      </c>
      <c r="G29" s="26">
        <f aca="true" t="shared" si="20" ref="G29:G35">E29-F29</f>
        <v>17</v>
      </c>
      <c r="H29" s="26">
        <f t="shared" si="11"/>
        <v>112483</v>
      </c>
      <c r="I29" s="26">
        <f t="shared" si="12"/>
        <v>6490</v>
      </c>
      <c r="J29" s="26">
        <f t="shared" si="13"/>
        <v>105993</v>
      </c>
      <c r="K29" s="26">
        <f t="shared" si="19"/>
        <v>112058</v>
      </c>
      <c r="L29" s="26">
        <f t="shared" si="19"/>
        <v>7565</v>
      </c>
      <c r="M29" s="26">
        <f aca="true" t="shared" si="21" ref="M29:M35">J29-P29</f>
        <v>104493</v>
      </c>
      <c r="N29" s="29">
        <v>425</v>
      </c>
      <c r="O29" s="28">
        <v>-1075</v>
      </c>
      <c r="P29" s="30">
        <f aca="true" t="shared" si="22" ref="P29:P35">N29-O29</f>
        <v>1500</v>
      </c>
      <c r="Q29" s="29">
        <v>65629</v>
      </c>
      <c r="R29" s="31">
        <v>36492</v>
      </c>
      <c r="S29" s="28">
        <f t="shared" si="18"/>
        <v>36492</v>
      </c>
      <c r="T29" s="23"/>
    </row>
    <row r="30" spans="1:20" ht="12.75">
      <c r="A30" s="18" t="s">
        <v>28</v>
      </c>
      <c r="B30" s="40">
        <v>199987</v>
      </c>
      <c r="C30" s="40">
        <v>65</v>
      </c>
      <c r="D30" s="19">
        <f t="shared" si="9"/>
        <v>199922</v>
      </c>
      <c r="E30" s="33">
        <f>E31+E32</f>
        <v>15215</v>
      </c>
      <c r="F30" s="34">
        <f>F31+F32</f>
        <v>0</v>
      </c>
      <c r="G30" s="19">
        <f t="shared" si="20"/>
        <v>15215</v>
      </c>
      <c r="H30" s="19">
        <f t="shared" si="11"/>
        <v>215202</v>
      </c>
      <c r="I30" s="19">
        <f t="shared" si="12"/>
        <v>65</v>
      </c>
      <c r="J30" s="19">
        <f t="shared" si="13"/>
        <v>215137</v>
      </c>
      <c r="K30" s="19">
        <f t="shared" si="19"/>
        <v>215113</v>
      </c>
      <c r="L30" s="19">
        <f t="shared" si="19"/>
        <v>65</v>
      </c>
      <c r="M30" s="19">
        <f t="shared" si="21"/>
        <v>215048</v>
      </c>
      <c r="N30" s="22">
        <f>N31+N32</f>
        <v>89</v>
      </c>
      <c r="O30" s="34">
        <f>O31+O32</f>
        <v>0</v>
      </c>
      <c r="P30" s="23">
        <f t="shared" si="22"/>
        <v>89</v>
      </c>
      <c r="Q30" s="22">
        <f>Q31+Q32</f>
        <v>124605</v>
      </c>
      <c r="R30" s="24">
        <f>R31+R32</f>
        <v>118172</v>
      </c>
      <c r="S30" s="28">
        <f t="shared" si="18"/>
        <v>118172</v>
      </c>
      <c r="T30" s="23">
        <f>S30-R30</f>
        <v>0</v>
      </c>
    </row>
    <row r="31" spans="1:20" ht="12.75">
      <c r="A31" s="25" t="s">
        <v>21</v>
      </c>
      <c r="B31" s="43">
        <v>5821</v>
      </c>
      <c r="C31" s="26">
        <v>0</v>
      </c>
      <c r="D31" s="26">
        <f t="shared" si="9"/>
        <v>5821</v>
      </c>
      <c r="E31" s="27">
        <v>15</v>
      </c>
      <c r="F31" s="28">
        <v>0</v>
      </c>
      <c r="G31" s="26">
        <f t="shared" si="20"/>
        <v>15</v>
      </c>
      <c r="H31" s="26">
        <f t="shared" si="11"/>
        <v>5836</v>
      </c>
      <c r="I31" s="26">
        <f t="shared" si="12"/>
        <v>0</v>
      </c>
      <c r="J31" s="26">
        <f t="shared" si="13"/>
        <v>5836</v>
      </c>
      <c r="K31" s="26">
        <f t="shared" si="19"/>
        <v>5747</v>
      </c>
      <c r="L31" s="26">
        <f t="shared" si="19"/>
        <v>0</v>
      </c>
      <c r="M31" s="26">
        <f t="shared" si="21"/>
        <v>5747</v>
      </c>
      <c r="N31" s="29">
        <v>89</v>
      </c>
      <c r="O31" s="28">
        <v>0</v>
      </c>
      <c r="P31" s="30">
        <f t="shared" si="22"/>
        <v>89</v>
      </c>
      <c r="Q31" s="29">
        <v>3416</v>
      </c>
      <c r="R31" s="31">
        <v>3662</v>
      </c>
      <c r="S31" s="28">
        <f t="shared" si="18"/>
        <v>3662</v>
      </c>
      <c r="T31" s="23"/>
    </row>
    <row r="32" spans="1:20" ht="12.75">
      <c r="A32" s="25" t="s">
        <v>27</v>
      </c>
      <c r="B32" s="43">
        <v>194166</v>
      </c>
      <c r="C32" s="26">
        <v>65</v>
      </c>
      <c r="D32" s="26">
        <f t="shared" si="9"/>
        <v>194101</v>
      </c>
      <c r="E32" s="27">
        <v>15200</v>
      </c>
      <c r="F32" s="28">
        <v>0</v>
      </c>
      <c r="G32" s="26">
        <f t="shared" si="20"/>
        <v>15200</v>
      </c>
      <c r="H32" s="26">
        <f t="shared" si="11"/>
        <v>209366</v>
      </c>
      <c r="I32" s="26">
        <f t="shared" si="12"/>
        <v>65</v>
      </c>
      <c r="J32" s="26">
        <f t="shared" si="13"/>
        <v>209301</v>
      </c>
      <c r="K32" s="26">
        <f t="shared" si="19"/>
        <v>209366</v>
      </c>
      <c r="L32" s="26">
        <f t="shared" si="19"/>
        <v>65</v>
      </c>
      <c r="M32" s="26">
        <f t="shared" si="21"/>
        <v>209301</v>
      </c>
      <c r="N32" s="29">
        <v>0</v>
      </c>
      <c r="O32" s="28">
        <v>0</v>
      </c>
      <c r="P32" s="30">
        <f t="shared" si="22"/>
        <v>0</v>
      </c>
      <c r="Q32" s="29">
        <v>121189</v>
      </c>
      <c r="R32" s="31">
        <v>114510</v>
      </c>
      <c r="S32" s="28">
        <f t="shared" si="18"/>
        <v>114510</v>
      </c>
      <c r="T32" s="23"/>
    </row>
    <row r="33" spans="1:20" ht="12.75">
      <c r="A33" s="32" t="s">
        <v>29</v>
      </c>
      <c r="B33" s="40">
        <v>7608</v>
      </c>
      <c r="C33" s="19">
        <v>0</v>
      </c>
      <c r="D33" s="19">
        <f t="shared" si="9"/>
        <v>7608</v>
      </c>
      <c r="E33" s="33">
        <f>E34+E35</f>
        <v>9</v>
      </c>
      <c r="F33" s="34">
        <f>F34+F35</f>
        <v>0</v>
      </c>
      <c r="G33" s="45">
        <f t="shared" si="20"/>
        <v>9</v>
      </c>
      <c r="H33" s="19">
        <f t="shared" si="11"/>
        <v>7617</v>
      </c>
      <c r="I33" s="19">
        <f t="shared" si="12"/>
        <v>0</v>
      </c>
      <c r="J33" s="19">
        <f t="shared" si="13"/>
        <v>7617</v>
      </c>
      <c r="K33" s="19">
        <f t="shared" si="19"/>
        <v>7629</v>
      </c>
      <c r="L33" s="19">
        <f t="shared" si="19"/>
        <v>0</v>
      </c>
      <c r="M33" s="19">
        <f t="shared" si="21"/>
        <v>7629</v>
      </c>
      <c r="N33" s="22">
        <f>N34+N35</f>
        <v>-12</v>
      </c>
      <c r="O33" s="34">
        <f>O34+O35</f>
        <v>0</v>
      </c>
      <c r="P33" s="46">
        <f t="shared" si="22"/>
        <v>-12</v>
      </c>
      <c r="Q33" s="22">
        <f>Q34+Q35</f>
        <v>4450</v>
      </c>
      <c r="R33" s="24">
        <f>R34+R35</f>
        <v>6041</v>
      </c>
      <c r="S33" s="28">
        <f t="shared" si="18"/>
        <v>6041</v>
      </c>
      <c r="T33" s="46">
        <f>S33-R33</f>
        <v>0</v>
      </c>
    </row>
    <row r="34" spans="1:20" ht="12.75">
      <c r="A34" s="25" t="s">
        <v>21</v>
      </c>
      <c r="B34" s="47">
        <v>6639</v>
      </c>
      <c r="C34" s="48">
        <v>0</v>
      </c>
      <c r="D34" s="49">
        <f t="shared" si="9"/>
        <v>6639</v>
      </c>
      <c r="E34" s="50">
        <v>9</v>
      </c>
      <c r="F34" s="51">
        <v>0</v>
      </c>
      <c r="G34" s="72">
        <f t="shared" si="20"/>
        <v>9</v>
      </c>
      <c r="H34" s="48">
        <f t="shared" si="11"/>
        <v>6648</v>
      </c>
      <c r="I34" s="48">
        <f t="shared" si="12"/>
        <v>0</v>
      </c>
      <c r="J34" s="48">
        <f t="shared" si="13"/>
        <v>6648</v>
      </c>
      <c r="K34" s="48">
        <f t="shared" si="19"/>
        <v>6648</v>
      </c>
      <c r="L34" s="48">
        <f t="shared" si="19"/>
        <v>0</v>
      </c>
      <c r="M34" s="71">
        <f t="shared" si="21"/>
        <v>6648</v>
      </c>
      <c r="N34" s="52">
        <v>0</v>
      </c>
      <c r="O34" s="51">
        <v>0</v>
      </c>
      <c r="P34" s="73">
        <f t="shared" si="22"/>
        <v>0</v>
      </c>
      <c r="Q34" s="52">
        <v>3885</v>
      </c>
      <c r="R34" s="51">
        <v>6041</v>
      </c>
      <c r="S34" s="28">
        <f t="shared" si="18"/>
        <v>6041</v>
      </c>
      <c r="T34" s="46"/>
    </row>
    <row r="35" spans="1:20" ht="12.75">
      <c r="A35" s="25" t="s">
        <v>20</v>
      </c>
      <c r="B35" s="43">
        <v>969</v>
      </c>
      <c r="C35" s="26">
        <v>0</v>
      </c>
      <c r="D35" s="26">
        <f t="shared" si="9"/>
        <v>969</v>
      </c>
      <c r="E35" s="35">
        <v>0</v>
      </c>
      <c r="F35" s="36">
        <v>0</v>
      </c>
      <c r="G35" s="26">
        <f t="shared" si="20"/>
        <v>0</v>
      </c>
      <c r="H35" s="26">
        <f t="shared" si="11"/>
        <v>969</v>
      </c>
      <c r="I35" s="26">
        <f t="shared" si="12"/>
        <v>0</v>
      </c>
      <c r="J35" s="26">
        <f t="shared" si="13"/>
        <v>969</v>
      </c>
      <c r="K35" s="26">
        <f t="shared" si="19"/>
        <v>981</v>
      </c>
      <c r="L35" s="26">
        <f t="shared" si="19"/>
        <v>0</v>
      </c>
      <c r="M35" s="26">
        <f t="shared" si="21"/>
        <v>981</v>
      </c>
      <c r="N35" s="53">
        <v>-12</v>
      </c>
      <c r="O35" s="54">
        <v>0</v>
      </c>
      <c r="P35" s="37">
        <f t="shared" si="22"/>
        <v>-12</v>
      </c>
      <c r="Q35" s="53">
        <v>565</v>
      </c>
      <c r="R35" s="54">
        <v>0</v>
      </c>
      <c r="S35" s="54">
        <f>R35</f>
        <v>0</v>
      </c>
      <c r="T35" s="37"/>
    </row>
    <row r="36" spans="1:20" ht="12.75">
      <c r="A36" s="38" t="s">
        <v>30</v>
      </c>
      <c r="B36" s="39">
        <f aca="true" t="shared" si="23" ref="B36:T36">B37</f>
        <v>378334</v>
      </c>
      <c r="C36" s="39">
        <f t="shared" si="23"/>
        <v>0</v>
      </c>
      <c r="D36" s="39">
        <f t="shared" si="23"/>
        <v>378334</v>
      </c>
      <c r="E36" s="39">
        <f t="shared" si="23"/>
        <v>-16080</v>
      </c>
      <c r="F36" s="39">
        <f t="shared" si="23"/>
        <v>0</v>
      </c>
      <c r="G36" s="39">
        <f t="shared" si="23"/>
        <v>-16080</v>
      </c>
      <c r="H36" s="39">
        <f t="shared" si="23"/>
        <v>362254</v>
      </c>
      <c r="I36" s="39">
        <f t="shared" si="23"/>
        <v>0</v>
      </c>
      <c r="J36" s="39">
        <f t="shared" si="23"/>
        <v>362254</v>
      </c>
      <c r="K36" s="39">
        <f t="shared" si="23"/>
        <v>258254</v>
      </c>
      <c r="L36" s="39">
        <f t="shared" si="23"/>
        <v>0</v>
      </c>
      <c r="M36" s="39">
        <f t="shared" si="23"/>
        <v>258254</v>
      </c>
      <c r="N36" s="39">
        <f t="shared" si="23"/>
        <v>104000</v>
      </c>
      <c r="O36" s="39">
        <f t="shared" si="23"/>
        <v>0</v>
      </c>
      <c r="P36" s="39">
        <f t="shared" si="23"/>
        <v>104000</v>
      </c>
      <c r="Q36" s="39">
        <f t="shared" si="23"/>
        <v>56903</v>
      </c>
      <c r="R36" s="39">
        <f t="shared" si="23"/>
        <v>6804</v>
      </c>
      <c r="S36" s="39">
        <f t="shared" si="23"/>
        <v>6804</v>
      </c>
      <c r="T36" s="39">
        <f t="shared" si="23"/>
        <v>0</v>
      </c>
    </row>
    <row r="37" spans="1:20" ht="12.75">
      <c r="A37" s="18" t="s">
        <v>30</v>
      </c>
      <c r="B37" s="40">
        <v>378334</v>
      </c>
      <c r="C37" s="19">
        <v>0</v>
      </c>
      <c r="D37" s="19">
        <f>B37-C37</f>
        <v>378334</v>
      </c>
      <c r="E37" s="20">
        <f>E38+E39</f>
        <v>-16080</v>
      </c>
      <c r="F37" s="21">
        <f>F38+F39</f>
        <v>0</v>
      </c>
      <c r="G37" s="19">
        <f>E37-F37</f>
        <v>-16080</v>
      </c>
      <c r="H37" s="19">
        <f aca="true" t="shared" si="24" ref="H37:I39">B37+E37</f>
        <v>362254</v>
      </c>
      <c r="I37" s="19">
        <f t="shared" si="24"/>
        <v>0</v>
      </c>
      <c r="J37" s="19">
        <f>H37-I37</f>
        <v>362254</v>
      </c>
      <c r="K37" s="19">
        <f aca="true" t="shared" si="25" ref="K37:M39">H37-N37</f>
        <v>258254</v>
      </c>
      <c r="L37" s="19">
        <f t="shared" si="25"/>
        <v>0</v>
      </c>
      <c r="M37" s="19">
        <f t="shared" si="25"/>
        <v>258254</v>
      </c>
      <c r="N37" s="22">
        <f>N38+N39</f>
        <v>104000</v>
      </c>
      <c r="O37" s="21">
        <f>O38+O39</f>
        <v>0</v>
      </c>
      <c r="P37" s="23">
        <f>N37-O37</f>
        <v>104000</v>
      </c>
      <c r="Q37" s="41">
        <f>Q38+Q39</f>
        <v>56903</v>
      </c>
      <c r="R37" s="42">
        <f>R38+R39</f>
        <v>6804</v>
      </c>
      <c r="S37" s="21">
        <f>R37</f>
        <v>6804</v>
      </c>
      <c r="T37" s="23">
        <f>S37-R37</f>
        <v>0</v>
      </c>
    </row>
    <row r="38" spans="1:20" ht="12.75">
      <c r="A38" s="25" t="s">
        <v>21</v>
      </c>
      <c r="B38" s="43">
        <v>285543</v>
      </c>
      <c r="C38" s="26">
        <v>0</v>
      </c>
      <c r="D38" s="26">
        <f>B38-C38</f>
        <v>285543</v>
      </c>
      <c r="E38" s="27">
        <v>-109132</v>
      </c>
      <c r="F38" s="28">
        <v>0</v>
      </c>
      <c r="G38" s="26">
        <f>E38-F38</f>
        <v>-109132</v>
      </c>
      <c r="H38" s="26">
        <f t="shared" si="24"/>
        <v>176411</v>
      </c>
      <c r="I38" s="26">
        <f t="shared" si="24"/>
        <v>0</v>
      </c>
      <c r="J38" s="26">
        <f>H38-I38</f>
        <v>176411</v>
      </c>
      <c r="K38" s="26">
        <f t="shared" si="25"/>
        <v>126411</v>
      </c>
      <c r="L38" s="26">
        <f t="shared" si="25"/>
        <v>0</v>
      </c>
      <c r="M38" s="26">
        <f t="shared" si="25"/>
        <v>126411</v>
      </c>
      <c r="N38" s="29">
        <v>50000</v>
      </c>
      <c r="O38" s="28">
        <v>0</v>
      </c>
      <c r="P38" s="30">
        <f>N38-O38</f>
        <v>50000</v>
      </c>
      <c r="Q38" s="29">
        <v>24212</v>
      </c>
      <c r="R38" s="31">
        <v>5387</v>
      </c>
      <c r="S38" s="28">
        <f>R38</f>
        <v>5387</v>
      </c>
      <c r="T38" s="23"/>
    </row>
    <row r="39" spans="1:20" ht="12.75">
      <c r="A39" s="25" t="s">
        <v>20</v>
      </c>
      <c r="B39" s="43">
        <v>92791</v>
      </c>
      <c r="C39" s="26">
        <v>0</v>
      </c>
      <c r="D39" s="26">
        <f>B39-C39</f>
        <v>92791</v>
      </c>
      <c r="E39" s="27">
        <v>93052</v>
      </c>
      <c r="F39" s="28">
        <v>0</v>
      </c>
      <c r="G39" s="26">
        <f>E39-F39</f>
        <v>93052</v>
      </c>
      <c r="H39" s="26">
        <f t="shared" si="24"/>
        <v>185843</v>
      </c>
      <c r="I39" s="26">
        <f t="shared" si="24"/>
        <v>0</v>
      </c>
      <c r="J39" s="26">
        <f>H39-I39</f>
        <v>185843</v>
      </c>
      <c r="K39" s="26">
        <f t="shared" si="25"/>
        <v>131843</v>
      </c>
      <c r="L39" s="26">
        <f t="shared" si="25"/>
        <v>0</v>
      </c>
      <c r="M39" s="26">
        <f t="shared" si="25"/>
        <v>131843</v>
      </c>
      <c r="N39" s="29">
        <v>54000</v>
      </c>
      <c r="O39" s="28">
        <v>0</v>
      </c>
      <c r="P39" s="30">
        <f>N39-O39</f>
        <v>54000</v>
      </c>
      <c r="Q39" s="29">
        <v>32691</v>
      </c>
      <c r="R39" s="31">
        <v>1417</v>
      </c>
      <c r="S39" s="28">
        <f>R39</f>
        <v>1417</v>
      </c>
      <c r="T39" s="23"/>
    </row>
    <row r="40" spans="1:20" ht="12.75">
      <c r="A40" s="38" t="s">
        <v>31</v>
      </c>
      <c r="B40" s="39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6"/>
      <c r="O40" s="55"/>
      <c r="P40" s="57"/>
      <c r="Q40" s="55"/>
      <c r="R40" s="55"/>
      <c r="S40" s="55"/>
      <c r="T40" s="57"/>
    </row>
    <row r="41" spans="1:20" ht="12.75">
      <c r="A41" s="38"/>
      <c r="B41" s="39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6"/>
      <c r="O41" s="55"/>
      <c r="P41" s="57"/>
      <c r="Q41" s="55"/>
      <c r="R41" s="55"/>
      <c r="S41" s="55"/>
      <c r="T41" s="57"/>
    </row>
    <row r="42" spans="1:20" ht="12.75">
      <c r="A42" s="38" t="s">
        <v>4</v>
      </c>
      <c r="B42" s="55">
        <f aca="true" t="shared" si="26" ref="B42:T42">B43</f>
        <v>5412</v>
      </c>
      <c r="C42" s="55">
        <f t="shared" si="26"/>
        <v>3295</v>
      </c>
      <c r="D42" s="55">
        <f t="shared" si="26"/>
        <v>2117</v>
      </c>
      <c r="E42" s="55">
        <f t="shared" si="26"/>
        <v>0</v>
      </c>
      <c r="F42" s="55">
        <f t="shared" si="26"/>
        <v>0</v>
      </c>
      <c r="G42" s="55">
        <f t="shared" si="26"/>
        <v>0</v>
      </c>
      <c r="H42" s="55">
        <f t="shared" si="26"/>
        <v>5412</v>
      </c>
      <c r="I42" s="55">
        <f t="shared" si="26"/>
        <v>3295</v>
      </c>
      <c r="J42" s="55">
        <f t="shared" si="26"/>
        <v>2117</v>
      </c>
      <c r="K42" s="55">
        <f t="shared" si="26"/>
        <v>5412</v>
      </c>
      <c r="L42" s="55">
        <f t="shared" si="26"/>
        <v>3295</v>
      </c>
      <c r="M42" s="55">
        <f t="shared" si="26"/>
        <v>2117</v>
      </c>
      <c r="N42" s="56">
        <f t="shared" si="26"/>
        <v>0</v>
      </c>
      <c r="O42" s="55">
        <f t="shared" si="26"/>
        <v>0</v>
      </c>
      <c r="P42" s="57">
        <f t="shared" si="26"/>
        <v>0</v>
      </c>
      <c r="Q42" s="55">
        <f t="shared" si="26"/>
        <v>2008</v>
      </c>
      <c r="R42" s="55">
        <f t="shared" si="26"/>
        <v>-3659409</v>
      </c>
      <c r="S42" s="55">
        <f t="shared" si="26"/>
        <v>-3659409</v>
      </c>
      <c r="T42" s="57">
        <f t="shared" si="26"/>
        <v>0</v>
      </c>
    </row>
    <row r="43" spans="1:20" ht="12.75">
      <c r="A43" s="18" t="s">
        <v>4</v>
      </c>
      <c r="B43" s="19">
        <v>5412</v>
      </c>
      <c r="C43" s="19">
        <v>3295</v>
      </c>
      <c r="D43" s="19">
        <f>B43-C43</f>
        <v>2117</v>
      </c>
      <c r="E43" s="58">
        <v>0</v>
      </c>
      <c r="F43" s="59">
        <v>0</v>
      </c>
      <c r="G43" s="19">
        <f>E43-F43</f>
        <v>0</v>
      </c>
      <c r="H43" s="19">
        <f>B43+E43</f>
        <v>5412</v>
      </c>
      <c r="I43" s="19">
        <f>C43+F43</f>
        <v>3295</v>
      </c>
      <c r="J43" s="19">
        <f>H43-I43</f>
        <v>2117</v>
      </c>
      <c r="K43" s="19">
        <f>H43-N43</f>
        <v>5412</v>
      </c>
      <c r="L43" s="19">
        <f>I43-O43</f>
        <v>3295</v>
      </c>
      <c r="M43" s="19">
        <f>J43-P43</f>
        <v>2117</v>
      </c>
      <c r="N43" s="60">
        <v>0</v>
      </c>
      <c r="O43" s="59">
        <v>0</v>
      </c>
      <c r="P43" s="23">
        <f>N43-O43</f>
        <v>0</v>
      </c>
      <c r="Q43" s="60">
        <v>2008</v>
      </c>
      <c r="R43" s="61">
        <v>-3659409</v>
      </c>
      <c r="S43" s="59">
        <f>R43</f>
        <v>-3659409</v>
      </c>
      <c r="T43" s="23">
        <f>S43-R43</f>
        <v>0</v>
      </c>
    </row>
    <row r="44" spans="1:20" ht="13.5" thickBot="1">
      <c r="A44" s="18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62"/>
      <c r="O44" s="19"/>
      <c r="P44" s="23"/>
      <c r="Q44" s="19"/>
      <c r="R44" s="19"/>
      <c r="S44" s="19"/>
      <c r="T44" s="23"/>
    </row>
    <row r="45" spans="1:20" ht="13.5" thickBot="1">
      <c r="A45" s="63" t="s">
        <v>32</v>
      </c>
      <c r="B45" s="64">
        <v>8520096</v>
      </c>
      <c r="C45" s="64">
        <v>1227990</v>
      </c>
      <c r="D45" s="64">
        <f>B45-C45</f>
        <v>7292106</v>
      </c>
      <c r="E45" s="65">
        <f>E5+E12+E36+E42</f>
        <v>449012</v>
      </c>
      <c r="F45" s="65">
        <f>F5+F12+F36+F42</f>
        <v>0</v>
      </c>
      <c r="G45" s="64">
        <f>E45-F45</f>
        <v>449012</v>
      </c>
      <c r="H45" s="64">
        <f>B45+E45</f>
        <v>8969108</v>
      </c>
      <c r="I45" s="64">
        <f>C45+F45</f>
        <v>1227990</v>
      </c>
      <c r="J45" s="64">
        <f>H45-I45</f>
        <v>7741118</v>
      </c>
      <c r="K45" s="64">
        <f>H45-N45</f>
        <v>8712629</v>
      </c>
      <c r="L45" s="64">
        <f>I45-O45</f>
        <v>1227381</v>
      </c>
      <c r="M45" s="64">
        <f>J45-P45</f>
        <v>7485248</v>
      </c>
      <c r="N45" s="67">
        <f>N5+N12+N36+N42</f>
        <v>256479</v>
      </c>
      <c r="O45" s="66">
        <f>O5+O12+O36+O42</f>
        <v>609</v>
      </c>
      <c r="P45" s="68">
        <f>N45-O45</f>
        <v>255870</v>
      </c>
      <c r="Q45" s="69">
        <f>Q5+Q12+Q36+Q42</f>
        <v>4307455</v>
      </c>
      <c r="R45" s="69">
        <f>R5+R12+R36+R42</f>
        <v>410727</v>
      </c>
      <c r="S45" s="66">
        <f>R45</f>
        <v>410727</v>
      </c>
      <c r="T45" s="68">
        <f>S45-R45</f>
        <v>0</v>
      </c>
    </row>
    <row r="46" spans="1:20" ht="13.5" thickBot="1">
      <c r="A46" s="8"/>
      <c r="B46" s="70">
        <f aca="true" t="shared" si="27" ref="B46:T46">B45-(B5+B12+B36+B42)</f>
        <v>0</v>
      </c>
      <c r="C46" s="70">
        <f t="shared" si="27"/>
        <v>0</v>
      </c>
      <c r="D46" s="70">
        <f t="shared" si="27"/>
        <v>0</v>
      </c>
      <c r="E46" s="70">
        <f t="shared" si="27"/>
        <v>0</v>
      </c>
      <c r="F46" s="70">
        <f t="shared" si="27"/>
        <v>0</v>
      </c>
      <c r="G46" s="70">
        <f t="shared" si="27"/>
        <v>0</v>
      </c>
      <c r="H46" s="70">
        <f t="shared" si="27"/>
        <v>0</v>
      </c>
      <c r="I46" s="70">
        <f t="shared" si="27"/>
        <v>0</v>
      </c>
      <c r="J46" s="70">
        <f t="shared" si="27"/>
        <v>0</v>
      </c>
      <c r="K46" s="70">
        <f t="shared" si="27"/>
        <v>0</v>
      </c>
      <c r="L46" s="70">
        <f t="shared" si="27"/>
        <v>0</v>
      </c>
      <c r="M46" s="70">
        <f t="shared" si="27"/>
        <v>0</v>
      </c>
      <c r="N46" s="70">
        <f t="shared" si="27"/>
        <v>0</v>
      </c>
      <c r="O46" s="70">
        <f t="shared" si="27"/>
        <v>0</v>
      </c>
      <c r="P46" s="70">
        <f t="shared" si="27"/>
        <v>0</v>
      </c>
      <c r="Q46" s="70">
        <f t="shared" si="27"/>
        <v>0</v>
      </c>
      <c r="R46" s="70">
        <f t="shared" si="27"/>
        <v>0</v>
      </c>
      <c r="S46" s="70">
        <f t="shared" si="27"/>
        <v>0</v>
      </c>
      <c r="T46" s="70">
        <f t="shared" si="27"/>
        <v>0</v>
      </c>
    </row>
  </sheetData>
  <mergeCells count="7">
    <mergeCell ref="H3:J3"/>
    <mergeCell ref="K3:M3"/>
    <mergeCell ref="N3:P3"/>
    <mergeCell ref="A1:A2"/>
    <mergeCell ref="D1:E1"/>
    <mergeCell ref="B3:D3"/>
    <mergeCell ref="E3:G3"/>
  </mergeCells>
  <conditionalFormatting sqref="B46:T46">
    <cfRule type="cellIs" priority="1" dxfId="0" operator="equal" stopIfTrue="1">
      <formula>0</formula>
    </cfRule>
    <cfRule type="cellIs" priority="2" dxfId="1" operator="notEqual" stopIfTrue="1">
      <formula>0</formula>
    </cfRule>
  </conditionalFormatting>
  <printOptions/>
  <pageMargins left="0.75" right="0.75" top="1" bottom="1" header="0" footer="0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Uddannelses- og Ungdomsforvaltningen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BUF</dc:creator>
  <cp:keywords/>
  <dc:description/>
  <cp:lastModifiedBy>BUF</cp:lastModifiedBy>
  <cp:lastPrinted>2007-08-23T10:55:16Z</cp:lastPrinted>
  <dcterms:created xsi:type="dcterms:W3CDTF">2006-10-05T12:12:15Z</dcterms:created>
  <dcterms:modified xsi:type="dcterms:W3CDTF">2007-08-24T08:03:27Z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</Properties>
</file>