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Prognoseark" sheetId="1" r:id="rId1"/>
    <sheet name="Aktivitetstal" sheetId="2" r:id="rId2"/>
    <sheet name="Serviceudgifter" sheetId="3" r:id="rId3"/>
    <sheet name="Ansatte i rådhussekr." sheetId="4" r:id="rId4"/>
  </sheets>
  <definedNames/>
  <calcPr fullCalcOnLoad="1"/>
</workbook>
</file>

<file path=xl/sharedStrings.xml><?xml version="1.0" encoding="utf-8"?>
<sst xmlns="http://schemas.openxmlformats.org/spreadsheetml/2006/main" count="182" uniqueCount="96">
  <si>
    <t>Børne- og Ungdomsforvaltningen</t>
  </si>
  <si>
    <t>Vedtaget budget</t>
  </si>
  <si>
    <t>Tillægsbevillinger</t>
  </si>
  <si>
    <t>Korrigeret budget</t>
  </si>
  <si>
    <t>Forventet regnskab</t>
  </si>
  <si>
    <t>Afvigelse</t>
  </si>
  <si>
    <t>Budget</t>
  </si>
  <si>
    <t>Regnskab</t>
  </si>
  <si>
    <t>DW-regnskab</t>
  </si>
  <si>
    <t>Udgifter</t>
  </si>
  <si>
    <t>Indtægter</t>
  </si>
  <si>
    <t>Netto</t>
  </si>
  <si>
    <t>kvt.</t>
  </si>
  <si>
    <t>Rammebelagt drift</t>
  </si>
  <si>
    <t>Dagtilbud</t>
  </si>
  <si>
    <t>Heraf Hovedkonti 0</t>
  </si>
  <si>
    <t>Heraf Hovedkonti 5</t>
  </si>
  <si>
    <t>Heraf Hovedkonti 6</t>
  </si>
  <si>
    <t>Børnefamilier med særlige behov</t>
  </si>
  <si>
    <t>Ungdomsuddannelse</t>
  </si>
  <si>
    <t>Heraf Hovedkonti 3</t>
  </si>
  <si>
    <t>Heraf Hovedkonti 4</t>
  </si>
  <si>
    <t>Voksenuddannelse</t>
  </si>
  <si>
    <t>Dagtilbud - special</t>
  </si>
  <si>
    <t>Sundhed</t>
  </si>
  <si>
    <t>Administration</t>
  </si>
  <si>
    <t>Efterspørgselsstyret service</t>
  </si>
  <si>
    <t>Undervisning</t>
  </si>
  <si>
    <t>Fritidshjem og klubber</t>
  </si>
  <si>
    <t>Specialundervisning</t>
  </si>
  <si>
    <t>Fritidshjem og klubber - special</t>
  </si>
  <si>
    <t>Miljø</t>
  </si>
  <si>
    <t>Anlæg</t>
  </si>
  <si>
    <t>Folkeskoler</t>
  </si>
  <si>
    <t>Daginstitutioner</t>
  </si>
  <si>
    <t>Efterspørgselsstyrede overførsler</t>
  </si>
  <si>
    <t>Finansposter</t>
  </si>
  <si>
    <t>Kassebevægelse</t>
  </si>
  <si>
    <t>Aktivitet</t>
  </si>
  <si>
    <t>Bevilling</t>
  </si>
  <si>
    <t>Realiseret</t>
  </si>
  <si>
    <t>FR</t>
  </si>
  <si>
    <t>Enhedspris</t>
  </si>
  <si>
    <t>Privat børnepasning ½-2</t>
  </si>
  <si>
    <t>Privat børnepasning 3-5</t>
  </si>
  <si>
    <t>Købte pladser ½-2</t>
  </si>
  <si>
    <t>Købte pladser 3-5</t>
  </si>
  <si>
    <t>Solgte pladser ½-2</t>
  </si>
  <si>
    <t>Solgte pladser 3-5</t>
  </si>
  <si>
    <t>Solgte pladser 6-9</t>
  </si>
  <si>
    <t>Dagpleje</t>
  </si>
  <si>
    <t>Vuggestue</t>
  </si>
  <si>
    <t>Børnehave</t>
  </si>
  <si>
    <t>Fritidshjem</t>
  </si>
  <si>
    <t>Klub</t>
  </si>
  <si>
    <t>Puljeinstitutioner</t>
  </si>
  <si>
    <t>Puljeinstitutioner købt</t>
  </si>
  <si>
    <t>Puljeinstitutionspladser købt</t>
  </si>
  <si>
    <t>Sundhedsplejen</t>
  </si>
  <si>
    <t>Special børnehaver og klubtilbud</t>
  </si>
  <si>
    <t>Børne- og ungdomstandplejen</t>
  </si>
  <si>
    <t>Naturskole- og miljøtilbud</t>
  </si>
  <si>
    <t>Sundhedstilbud til skoleelever</t>
  </si>
  <si>
    <t>Opgørelse af Kommunale serviceudgifter til IM</t>
  </si>
  <si>
    <t>Vedtaget Budget</t>
  </si>
  <si>
    <t>Forventet Regnskab</t>
  </si>
  <si>
    <t>Funktion</t>
  </si>
  <si>
    <t>3.45 Erhversgrunduddannelser, dranst 1 og 2</t>
  </si>
  <si>
    <t>3.77 Daghøjskoler gruppering 1, dranst 1</t>
  </si>
  <si>
    <t>5.01 Kontanthjælp, dranst 1 og 2</t>
  </si>
  <si>
    <t>5.04 Kontanthjælp vedr. visse grupper af flygtninge, dranst 1 og 2</t>
  </si>
  <si>
    <t>5.05 Aktiverede kontanthjælpsmodtagere, dranst 1 og 2</t>
  </si>
  <si>
    <t>5.30 Ældreboliger gruppering 2 og 3, dranst 1 og 2</t>
  </si>
  <si>
    <t>5.40 Revalidering gruppering 1, dranst 2</t>
  </si>
  <si>
    <t>5.40 Revalidering gruppering 2 og 7, dranst 1</t>
  </si>
  <si>
    <t>5.41 Løntilskud m.v. til personer i fleksjob og skånejob, dranst 1 og 2</t>
  </si>
  <si>
    <t>5.60 Introduktionsprogram m.v., dranst 1 og 2</t>
  </si>
  <si>
    <t>5.61 Introduktionsydelse, dranst 1 og 2</t>
  </si>
  <si>
    <t>5.65 Repatriering, dranst 1 og 2</t>
  </si>
  <si>
    <t>5.67 Personlige tillæg m.v., dranst 1 og 2</t>
  </si>
  <si>
    <t>5.68 Førtidspension med 50 pct. Refusion, dranst 1 og 2</t>
  </si>
  <si>
    <t>5.69 Førtidspension med 35 pct. Refusion, dranst 1 og 2</t>
  </si>
  <si>
    <t>5.71 Sygedagpenge, dranst 1 og 2</t>
  </si>
  <si>
    <t>5.91 Boligsikring, dranst 1 og 2</t>
  </si>
  <si>
    <t>5.92 Boligydelse til pensionister, dranst 1 og 2</t>
  </si>
  <si>
    <t>5.98 Beskæftigelsesordninger, dranst 1 og 2</t>
  </si>
  <si>
    <t>7.79 Bidrag vedr. HUR</t>
  </si>
  <si>
    <t>Antal ansatte i rådhussekretariaterne</t>
  </si>
  <si>
    <t>Antal ansatte pr. 1. januar 2006</t>
  </si>
  <si>
    <t>Antal ansatte pr. 1. juli 2006</t>
  </si>
  <si>
    <t>Definitionen af Rådhussekretariat tager udgangspunkt i den fordelingsnøgle, der blev anvendt til fordeling af økonomien i vores nye udvalgsstruktur</t>
  </si>
  <si>
    <t>Statlige og private skoler</t>
  </si>
  <si>
    <t>Klubber</t>
  </si>
  <si>
    <t>KKFO - special</t>
  </si>
  <si>
    <t>Fritidshjem - special</t>
  </si>
  <si>
    <t>Klubber - special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</si>
</sst>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9">
    <font>
      <sz val="10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3" fontId="3" fillId="3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left" indent="1"/>
    </xf>
    <xf numFmtId="3" fontId="4" fillId="3" borderId="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3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4" fillId="2" borderId="13" xfId="0" applyFont="1" applyFill="1" applyBorder="1" applyAlignment="1" quotePrefix="1">
      <alignment horizontal="left" indent="1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3" fontId="3" fillId="3" borderId="24" xfId="0" applyNumberFormat="1" applyFont="1" applyFill="1" applyBorder="1" applyAlignment="1" quotePrefix="1">
      <alignment/>
    </xf>
    <xf numFmtId="3" fontId="0" fillId="3" borderId="0" xfId="0" applyNumberFormat="1" applyFont="1" applyFill="1" applyBorder="1" applyAlignment="1" quotePrefix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" fillId="3" borderId="0" xfId="0" applyNumberFormat="1" applyFont="1" applyFill="1" applyBorder="1" applyAlignment="1" quotePrefix="1">
      <alignment/>
    </xf>
    <xf numFmtId="3" fontId="0" fillId="3" borderId="18" xfId="0" applyNumberFormat="1" applyFont="1" applyFill="1" applyBorder="1" applyAlignment="1">
      <alignment/>
    </xf>
    <xf numFmtId="3" fontId="0" fillId="3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3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0" fontId="3" fillId="2" borderId="34" xfId="0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3" borderId="39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0" fillId="3" borderId="40" xfId="0" applyNumberFormat="1" applyFont="1" applyFill="1" applyBorder="1" applyAlignment="1">
      <alignment/>
    </xf>
    <xf numFmtId="0" fontId="0" fillId="4" borderId="41" xfId="0" applyFont="1" applyFill="1" applyBorder="1" applyAlignment="1">
      <alignment horizontal="center"/>
    </xf>
    <xf numFmtId="0" fontId="0" fillId="4" borderId="42" xfId="0" applyFont="1" applyFill="1" applyBorder="1" applyAlignment="1">
      <alignment/>
    </xf>
    <xf numFmtId="3" fontId="0" fillId="5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5" borderId="42" xfId="0" applyNumberFormat="1" applyFont="1" applyFill="1" applyBorder="1" applyAlignment="1">
      <alignment horizontal="center"/>
    </xf>
    <xf numFmtId="0" fontId="4" fillId="4" borderId="43" xfId="0" applyFont="1" applyFill="1" applyBorder="1" applyAlignment="1">
      <alignment horizontal="left" indent="2"/>
    </xf>
    <xf numFmtId="3" fontId="6" fillId="5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center"/>
    </xf>
    <xf numFmtId="0" fontId="0" fillId="4" borderId="43" xfId="0" applyFont="1" applyFill="1" applyBorder="1" applyAlignment="1">
      <alignment/>
    </xf>
    <xf numFmtId="3" fontId="0" fillId="5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5" borderId="43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4" fillId="4" borderId="44" xfId="0" applyFont="1" applyFill="1" applyBorder="1" applyAlignment="1">
      <alignment horizontal="left" indent="2"/>
    </xf>
    <xf numFmtId="3" fontId="7" fillId="5" borderId="29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41" xfId="0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 quotePrefix="1">
      <alignment/>
    </xf>
    <xf numFmtId="3" fontId="4" fillId="3" borderId="0" xfId="0" applyNumberFormat="1" applyFont="1" applyFill="1" applyBorder="1" applyAlignment="1">
      <alignment/>
    </xf>
    <xf numFmtId="3" fontId="4" fillId="3" borderId="18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1" fontId="0" fillId="0" borderId="26" xfId="15" applyNumberFormat="1" applyFont="1" applyBorder="1" applyAlignment="1">
      <alignment horizontal="center"/>
    </xf>
    <xf numFmtId="41" fontId="4" fillId="0" borderId="0" xfId="15" applyNumberFormat="1" applyFont="1" applyBorder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0" fillId="0" borderId="0" xfId="15" applyNumberFormat="1" applyFont="1" applyFill="1" applyBorder="1" applyAlignment="1">
      <alignment horizontal="center"/>
    </xf>
    <xf numFmtId="41" fontId="4" fillId="0" borderId="0" xfId="15" applyNumberFormat="1" applyFont="1" applyFill="1" applyBorder="1" applyAlignment="1">
      <alignment horizontal="center"/>
    </xf>
    <xf numFmtId="41" fontId="4" fillId="0" borderId="29" xfId="15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0" xfId="19" applyFill="1" applyBorder="1" applyAlignment="1">
      <alignment horizontal="center"/>
    </xf>
    <xf numFmtId="0" fontId="0" fillId="4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F37">
      <selection activeCell="O67" sqref="O67"/>
    </sheetView>
  </sheetViews>
  <sheetFormatPr defaultColWidth="9.33203125" defaultRowHeight="12.75"/>
  <cols>
    <col min="1" max="1" width="37" style="0" bestFit="1" customWidth="1"/>
    <col min="2" max="2" width="11" style="0" bestFit="1" customWidth="1"/>
    <col min="3" max="3" width="10.33203125" style="0" bestFit="1" customWidth="1"/>
    <col min="4" max="4" width="11" style="0" bestFit="1" customWidth="1"/>
    <col min="8" max="8" width="11" style="0" bestFit="1" customWidth="1"/>
    <col min="9" max="9" width="10.33203125" style="0" bestFit="1" customWidth="1"/>
    <col min="10" max="11" width="11" style="0" bestFit="1" customWidth="1"/>
    <col min="12" max="12" width="10.33203125" style="0" bestFit="1" customWidth="1"/>
    <col min="13" max="13" width="11" style="0" bestFit="1" customWidth="1"/>
    <col min="16" max="16" width="9.83203125" style="0" customWidth="1"/>
    <col min="17" max="18" width="11" style="0" bestFit="1" customWidth="1"/>
    <col min="19" max="19" width="13.83203125" style="0" bestFit="1" customWidth="1"/>
    <col min="20" max="20" width="9.83203125" style="0" bestFit="1" customWidth="1"/>
  </cols>
  <sheetData>
    <row r="1" spans="1:7" ht="12.75">
      <c r="A1" s="107" t="s">
        <v>0</v>
      </c>
      <c r="D1" s="109"/>
      <c r="E1" s="109"/>
      <c r="G1" s="1"/>
    </row>
    <row r="2" ht="13.5" thickBot="1">
      <c r="A2" s="108"/>
    </row>
    <row r="3" spans="1:20" ht="12.75">
      <c r="A3" s="2"/>
      <c r="B3" s="103" t="s">
        <v>1</v>
      </c>
      <c r="C3" s="104"/>
      <c r="D3" s="105"/>
      <c r="E3" s="103" t="s">
        <v>2</v>
      </c>
      <c r="F3" s="104"/>
      <c r="G3" s="105"/>
      <c r="H3" s="103" t="s">
        <v>3</v>
      </c>
      <c r="I3" s="104"/>
      <c r="J3" s="105"/>
      <c r="K3" s="103" t="s">
        <v>4</v>
      </c>
      <c r="L3" s="104"/>
      <c r="M3" s="106"/>
      <c r="N3" s="103" t="s">
        <v>5</v>
      </c>
      <c r="O3" s="104"/>
      <c r="P3" s="105"/>
      <c r="Q3" s="5" t="s">
        <v>6</v>
      </c>
      <c r="R3" s="3" t="s">
        <v>7</v>
      </c>
      <c r="S3" s="3" t="s">
        <v>8</v>
      </c>
      <c r="T3" s="4" t="s">
        <v>5</v>
      </c>
    </row>
    <row r="4" spans="1:20" ht="13.5" thickBot="1">
      <c r="A4" s="6"/>
      <c r="B4" s="7" t="s">
        <v>9</v>
      </c>
      <c r="C4" s="8" t="s">
        <v>10</v>
      </c>
      <c r="D4" s="9" t="s">
        <v>11</v>
      </c>
      <c r="E4" s="7" t="s">
        <v>9</v>
      </c>
      <c r="F4" s="8" t="s">
        <v>10</v>
      </c>
      <c r="G4" s="9" t="s">
        <v>11</v>
      </c>
      <c r="H4" s="7" t="s">
        <v>9</v>
      </c>
      <c r="I4" s="8" t="s">
        <v>10</v>
      </c>
      <c r="J4" s="9" t="s">
        <v>11</v>
      </c>
      <c r="K4" s="7" t="s">
        <v>9</v>
      </c>
      <c r="L4" s="8" t="s">
        <v>10</v>
      </c>
      <c r="M4" s="10" t="s">
        <v>11</v>
      </c>
      <c r="N4" s="7" t="s">
        <v>9</v>
      </c>
      <c r="O4" s="8" t="s">
        <v>10</v>
      </c>
      <c r="P4" s="9" t="s">
        <v>11</v>
      </c>
      <c r="Q4" s="11" t="s">
        <v>12</v>
      </c>
      <c r="R4" s="8" t="s">
        <v>12</v>
      </c>
      <c r="S4" s="12"/>
      <c r="T4" s="13"/>
    </row>
    <row r="5" spans="1:20" ht="12.75">
      <c r="A5" s="14" t="s">
        <v>13</v>
      </c>
      <c r="B5" s="15">
        <f>B6+B10+B13+B17+B19+B25+B23</f>
        <v>1280444</v>
      </c>
      <c r="C5" s="15">
        <f aca="true" t="shared" si="0" ref="C5:T5">C6+C10+C13+C17+C19+C25+C23</f>
        <v>168780</v>
      </c>
      <c r="D5" s="15">
        <f t="shared" si="0"/>
        <v>1111664</v>
      </c>
      <c r="E5" s="15">
        <f t="shared" si="0"/>
        <v>-28752</v>
      </c>
      <c r="F5" s="15">
        <f t="shared" si="0"/>
        <v>2266</v>
      </c>
      <c r="G5" s="15">
        <f t="shared" si="0"/>
        <v>-31018</v>
      </c>
      <c r="H5" s="15">
        <f t="shared" si="0"/>
        <v>1251692</v>
      </c>
      <c r="I5" s="15">
        <f t="shared" si="0"/>
        <v>171046</v>
      </c>
      <c r="J5" s="15">
        <f t="shared" si="0"/>
        <v>1080646</v>
      </c>
      <c r="K5" s="15">
        <f t="shared" si="0"/>
        <v>1405174</v>
      </c>
      <c r="L5" s="15">
        <f t="shared" si="0"/>
        <v>203746</v>
      </c>
      <c r="M5" s="15">
        <f t="shared" si="0"/>
        <v>1201428</v>
      </c>
      <c r="N5" s="15">
        <f>N6+N10+N13+N17+N19+N25+N23</f>
        <v>-153482</v>
      </c>
      <c r="O5" s="15">
        <f t="shared" si="0"/>
        <v>-32700</v>
      </c>
      <c r="P5" s="15">
        <f t="shared" si="0"/>
        <v>-120782</v>
      </c>
      <c r="Q5" s="15">
        <f t="shared" si="0"/>
        <v>728906</v>
      </c>
      <c r="R5" s="15">
        <f t="shared" si="0"/>
        <v>846645</v>
      </c>
      <c r="S5" s="15">
        <f t="shared" si="0"/>
        <v>846645</v>
      </c>
      <c r="T5" s="15">
        <f t="shared" si="0"/>
        <v>0</v>
      </c>
    </row>
    <row r="6" spans="1:20" ht="12.75">
      <c r="A6" s="16" t="s">
        <v>14</v>
      </c>
      <c r="B6" s="17">
        <v>35742</v>
      </c>
      <c r="C6" s="17">
        <v>6151</v>
      </c>
      <c r="D6" s="17">
        <f>B6-C6</f>
        <v>29591</v>
      </c>
      <c r="E6" s="18">
        <f>E7+E8+E9</f>
        <v>4063</v>
      </c>
      <c r="F6" s="19">
        <f>F7+F8+F9</f>
        <v>0</v>
      </c>
      <c r="G6" s="17">
        <f>E6-F6</f>
        <v>4063</v>
      </c>
      <c r="H6" s="17">
        <f>B6+E6</f>
        <v>39805</v>
      </c>
      <c r="I6" s="17">
        <f>C6+F6</f>
        <v>6151</v>
      </c>
      <c r="J6" s="17">
        <f>H6-I6</f>
        <v>33654</v>
      </c>
      <c r="K6" s="17">
        <f>H6-N6</f>
        <v>39805</v>
      </c>
      <c r="L6" s="17">
        <f>I6-O6</f>
        <v>6151</v>
      </c>
      <c r="M6" s="17">
        <f>J6-P6</f>
        <v>33654</v>
      </c>
      <c r="N6" s="20">
        <f>N7+N8+N9</f>
        <v>0</v>
      </c>
      <c r="O6" s="19">
        <f>O7+O8+O9</f>
        <v>0</v>
      </c>
      <c r="P6" s="21">
        <f>N6-O6</f>
        <v>0</v>
      </c>
      <c r="Q6" s="22">
        <f>Q7+Q8+Q9</f>
        <v>24415</v>
      </c>
      <c r="R6" s="22">
        <f>S6</f>
        <v>19159</v>
      </c>
      <c r="S6" s="19">
        <f>S7+S8+S9</f>
        <v>19159</v>
      </c>
      <c r="T6" s="21">
        <f>S6-R6</f>
        <v>0</v>
      </c>
    </row>
    <row r="7" spans="1:20" ht="12.75">
      <c r="A7" s="23" t="s">
        <v>15</v>
      </c>
      <c r="B7" s="24">
        <v>37242</v>
      </c>
      <c r="C7" s="24">
        <v>3886</v>
      </c>
      <c r="D7" s="24">
        <f>B7-C7</f>
        <v>33356</v>
      </c>
      <c r="E7" s="25">
        <v>297</v>
      </c>
      <c r="F7" s="26">
        <v>0</v>
      </c>
      <c r="G7" s="24">
        <f aca="true" t="shared" si="1" ref="G7:G15">E7-F7</f>
        <v>297</v>
      </c>
      <c r="H7" s="24">
        <f aca="true" t="shared" si="2" ref="H7:I15">B7+E7</f>
        <v>37539</v>
      </c>
      <c r="I7" s="24">
        <f t="shared" si="2"/>
        <v>3886</v>
      </c>
      <c r="J7" s="24">
        <f aca="true" t="shared" si="3" ref="J7:J15">H7-I7</f>
        <v>33653</v>
      </c>
      <c r="K7" s="24">
        <f aca="true" t="shared" si="4" ref="K7:M15">H7-N7</f>
        <v>37539</v>
      </c>
      <c r="L7" s="24">
        <f t="shared" si="4"/>
        <v>3886</v>
      </c>
      <c r="M7" s="24">
        <f t="shared" si="4"/>
        <v>33653</v>
      </c>
      <c r="N7" s="27">
        <v>0</v>
      </c>
      <c r="O7" s="26">
        <v>0</v>
      </c>
      <c r="P7" s="28">
        <f aca="true" t="shared" si="5" ref="P7:P15">N7-O7</f>
        <v>0</v>
      </c>
      <c r="Q7" s="29">
        <v>24415</v>
      </c>
      <c r="R7" s="29">
        <f>S7</f>
        <v>19159</v>
      </c>
      <c r="S7" s="26">
        <v>19159</v>
      </c>
      <c r="T7" s="21"/>
    </row>
    <row r="8" spans="1:20" ht="12.75">
      <c r="A8" s="23" t="s">
        <v>16</v>
      </c>
      <c r="B8" s="24">
        <v>-1500</v>
      </c>
      <c r="C8" s="24">
        <v>2266</v>
      </c>
      <c r="D8" s="24">
        <f aca="true" t="shared" si="6" ref="D8:D15">B8-C8</f>
        <v>-3766</v>
      </c>
      <c r="E8" s="25">
        <v>3766</v>
      </c>
      <c r="F8" s="26">
        <v>0</v>
      </c>
      <c r="G8" s="24">
        <f t="shared" si="1"/>
        <v>3766</v>
      </c>
      <c r="H8" s="24">
        <f t="shared" si="2"/>
        <v>2266</v>
      </c>
      <c r="I8" s="24">
        <f t="shared" si="2"/>
        <v>2266</v>
      </c>
      <c r="J8" s="24">
        <f t="shared" si="3"/>
        <v>0</v>
      </c>
      <c r="K8" s="24">
        <f t="shared" si="4"/>
        <v>2266</v>
      </c>
      <c r="L8" s="24">
        <f t="shared" si="4"/>
        <v>2266</v>
      </c>
      <c r="M8" s="24">
        <f t="shared" si="4"/>
        <v>0</v>
      </c>
      <c r="N8" s="27">
        <v>0</v>
      </c>
      <c r="O8" s="26">
        <v>0</v>
      </c>
      <c r="P8" s="28">
        <f t="shared" si="5"/>
        <v>0</v>
      </c>
      <c r="Q8" s="29">
        <v>0</v>
      </c>
      <c r="R8" s="29">
        <f aca="true" t="shared" si="7" ref="R8:R25">S8</f>
        <v>0</v>
      </c>
      <c r="S8" s="26">
        <v>0</v>
      </c>
      <c r="T8" s="21"/>
    </row>
    <row r="9" spans="1:20" ht="12.75">
      <c r="A9" s="23" t="s">
        <v>17</v>
      </c>
      <c r="B9" s="24">
        <v>0</v>
      </c>
      <c r="C9" s="24">
        <v>0</v>
      </c>
      <c r="D9" s="24">
        <f t="shared" si="6"/>
        <v>0</v>
      </c>
      <c r="E9" s="25">
        <v>0</v>
      </c>
      <c r="F9" s="26">
        <v>0</v>
      </c>
      <c r="G9" s="24">
        <f t="shared" si="1"/>
        <v>0</v>
      </c>
      <c r="H9" s="24">
        <f t="shared" si="2"/>
        <v>0</v>
      </c>
      <c r="I9" s="24">
        <f t="shared" si="2"/>
        <v>0</v>
      </c>
      <c r="J9" s="24">
        <f t="shared" si="3"/>
        <v>0</v>
      </c>
      <c r="K9" s="24">
        <f t="shared" si="4"/>
        <v>0</v>
      </c>
      <c r="L9" s="24">
        <f t="shared" si="4"/>
        <v>0</v>
      </c>
      <c r="M9" s="24">
        <f t="shared" si="4"/>
        <v>0</v>
      </c>
      <c r="N9" s="27">
        <v>0</v>
      </c>
      <c r="O9" s="26">
        <v>0</v>
      </c>
      <c r="P9" s="28">
        <f t="shared" si="5"/>
        <v>0</v>
      </c>
      <c r="Q9" s="29">
        <v>0</v>
      </c>
      <c r="R9" s="29">
        <f t="shared" si="7"/>
        <v>0</v>
      </c>
      <c r="S9" s="26">
        <v>0</v>
      </c>
      <c r="T9" s="21"/>
    </row>
    <row r="10" spans="1:20" ht="12.75">
      <c r="A10" s="30" t="s">
        <v>18</v>
      </c>
      <c r="B10" s="17">
        <v>24127</v>
      </c>
      <c r="C10" s="17">
        <v>0</v>
      </c>
      <c r="D10" s="17">
        <f t="shared" si="6"/>
        <v>24127</v>
      </c>
      <c r="E10" s="31">
        <f>E11+E12</f>
        <v>-24127</v>
      </c>
      <c r="F10" s="32">
        <f>F11+F12</f>
        <v>0</v>
      </c>
      <c r="G10" s="17">
        <f t="shared" si="1"/>
        <v>-24127</v>
      </c>
      <c r="H10" s="17">
        <f t="shared" si="2"/>
        <v>0</v>
      </c>
      <c r="I10" s="17">
        <f t="shared" si="2"/>
        <v>0</v>
      </c>
      <c r="J10" s="17">
        <f t="shared" si="3"/>
        <v>0</v>
      </c>
      <c r="K10" s="17">
        <f t="shared" si="4"/>
        <v>0</v>
      </c>
      <c r="L10" s="17">
        <f t="shared" si="4"/>
        <v>0</v>
      </c>
      <c r="M10" s="17">
        <f t="shared" si="4"/>
        <v>0</v>
      </c>
      <c r="N10" s="20">
        <f>N11+N12</f>
        <v>0</v>
      </c>
      <c r="O10" s="32">
        <f>O11+O12</f>
        <v>0</v>
      </c>
      <c r="P10" s="21">
        <f t="shared" si="5"/>
        <v>0</v>
      </c>
      <c r="Q10" s="22">
        <f>Q11+Q12</f>
        <v>0</v>
      </c>
      <c r="R10" s="29">
        <f t="shared" si="7"/>
        <v>0</v>
      </c>
      <c r="S10" s="32">
        <f>S11+S12</f>
        <v>0</v>
      </c>
      <c r="T10" s="21">
        <f>S10-R10</f>
        <v>0</v>
      </c>
    </row>
    <row r="11" spans="1:20" ht="12.75">
      <c r="A11" s="23" t="s">
        <v>16</v>
      </c>
      <c r="B11" s="24">
        <v>24127</v>
      </c>
      <c r="C11" s="24">
        <v>0</v>
      </c>
      <c r="D11" s="24">
        <f t="shared" si="6"/>
        <v>24127</v>
      </c>
      <c r="E11" s="25">
        <v>-24127</v>
      </c>
      <c r="F11" s="26">
        <v>0</v>
      </c>
      <c r="G11" s="24">
        <f t="shared" si="1"/>
        <v>-24127</v>
      </c>
      <c r="H11" s="24">
        <f t="shared" si="2"/>
        <v>0</v>
      </c>
      <c r="I11" s="24">
        <f t="shared" si="2"/>
        <v>0</v>
      </c>
      <c r="J11" s="24">
        <f t="shared" si="3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7">
        <v>0</v>
      </c>
      <c r="O11" s="26">
        <v>0</v>
      </c>
      <c r="P11" s="28">
        <f t="shared" si="5"/>
        <v>0</v>
      </c>
      <c r="Q11" s="29">
        <v>0</v>
      </c>
      <c r="R11" s="29">
        <f t="shared" si="7"/>
        <v>0</v>
      </c>
      <c r="S11" s="26">
        <v>0</v>
      </c>
      <c r="T11" s="21"/>
    </row>
    <row r="12" spans="1:20" ht="12.75">
      <c r="A12" s="23" t="s">
        <v>17</v>
      </c>
      <c r="B12" s="24">
        <v>0</v>
      </c>
      <c r="C12" s="24">
        <v>0</v>
      </c>
      <c r="D12" s="24">
        <f t="shared" si="6"/>
        <v>0</v>
      </c>
      <c r="E12" s="25">
        <v>0</v>
      </c>
      <c r="F12" s="26">
        <v>0</v>
      </c>
      <c r="G12" s="24">
        <f t="shared" si="1"/>
        <v>0</v>
      </c>
      <c r="H12" s="24">
        <f t="shared" si="2"/>
        <v>0</v>
      </c>
      <c r="I12" s="24">
        <f t="shared" si="2"/>
        <v>0</v>
      </c>
      <c r="J12" s="24">
        <f t="shared" si="3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7">
        <v>0</v>
      </c>
      <c r="O12" s="26">
        <v>0</v>
      </c>
      <c r="P12" s="28">
        <f t="shared" si="5"/>
        <v>0</v>
      </c>
      <c r="Q12" s="29">
        <v>0</v>
      </c>
      <c r="R12" s="29">
        <f t="shared" si="7"/>
        <v>0</v>
      </c>
      <c r="S12" s="26">
        <v>0</v>
      </c>
      <c r="T12" s="21"/>
    </row>
    <row r="13" spans="1:20" ht="12.75">
      <c r="A13" s="30" t="s">
        <v>19</v>
      </c>
      <c r="B13" s="17">
        <v>562261</v>
      </c>
      <c r="C13" s="17">
        <v>94033</v>
      </c>
      <c r="D13" s="17">
        <f t="shared" si="6"/>
        <v>468228</v>
      </c>
      <c r="E13" s="31">
        <f>E14+E15+E16</f>
        <v>4862</v>
      </c>
      <c r="F13" s="32">
        <f>F14+F15+F16</f>
        <v>0</v>
      </c>
      <c r="G13" s="17">
        <f t="shared" si="1"/>
        <v>4862</v>
      </c>
      <c r="H13" s="17">
        <f t="shared" si="2"/>
        <v>567123</v>
      </c>
      <c r="I13" s="17">
        <f t="shared" si="2"/>
        <v>94033</v>
      </c>
      <c r="J13" s="17">
        <f t="shared" si="3"/>
        <v>473090</v>
      </c>
      <c r="K13" s="17">
        <f t="shared" si="4"/>
        <v>649204</v>
      </c>
      <c r="L13" s="17">
        <f t="shared" si="4"/>
        <v>117033</v>
      </c>
      <c r="M13" s="17">
        <f t="shared" si="4"/>
        <v>532171</v>
      </c>
      <c r="N13" s="20">
        <f>N14+N15+N16</f>
        <v>-82081</v>
      </c>
      <c r="O13" s="32">
        <f>O14+O15+O16</f>
        <v>-23000</v>
      </c>
      <c r="P13" s="21">
        <f t="shared" si="5"/>
        <v>-59081</v>
      </c>
      <c r="Q13" s="22">
        <f>Q14+Q15+Q16</f>
        <v>358712</v>
      </c>
      <c r="R13" s="29">
        <f t="shared" si="7"/>
        <v>465421</v>
      </c>
      <c r="S13" s="32">
        <f>S14+S15+S16</f>
        <v>465421</v>
      </c>
      <c r="T13" s="21">
        <f>S13-R13</f>
        <v>0</v>
      </c>
    </row>
    <row r="14" spans="1:20" ht="12.75">
      <c r="A14" s="23" t="s">
        <v>20</v>
      </c>
      <c r="B14" s="24">
        <v>522385</v>
      </c>
      <c r="C14" s="24">
        <v>94033</v>
      </c>
      <c r="D14" s="24">
        <f t="shared" si="6"/>
        <v>428352</v>
      </c>
      <c r="E14" s="25">
        <v>5789</v>
      </c>
      <c r="F14" s="26">
        <v>0</v>
      </c>
      <c r="G14" s="24">
        <f t="shared" si="1"/>
        <v>5789</v>
      </c>
      <c r="H14" s="24">
        <f t="shared" si="2"/>
        <v>528174</v>
      </c>
      <c r="I14" s="24">
        <f t="shared" si="2"/>
        <v>94033</v>
      </c>
      <c r="J14" s="24">
        <f t="shared" si="3"/>
        <v>434141</v>
      </c>
      <c r="K14" s="24">
        <f t="shared" si="4"/>
        <v>586148</v>
      </c>
      <c r="L14" s="24">
        <f t="shared" si="4"/>
        <v>117033</v>
      </c>
      <c r="M14" s="24">
        <f t="shared" si="4"/>
        <v>469115</v>
      </c>
      <c r="N14" s="27">
        <v>-57974</v>
      </c>
      <c r="O14" s="26">
        <v>-23000</v>
      </c>
      <c r="P14" s="28">
        <f t="shared" si="5"/>
        <v>-34974</v>
      </c>
      <c r="Q14" s="29">
        <v>329050</v>
      </c>
      <c r="R14" s="29">
        <f t="shared" si="7"/>
        <v>465421</v>
      </c>
      <c r="S14" s="26">
        <v>465421</v>
      </c>
      <c r="T14" s="21"/>
    </row>
    <row r="15" spans="1:20" ht="12.75">
      <c r="A15" s="23" t="s">
        <v>21</v>
      </c>
      <c r="B15" s="24">
        <v>5616</v>
      </c>
      <c r="C15" s="24">
        <v>0</v>
      </c>
      <c r="D15" s="24">
        <f t="shared" si="6"/>
        <v>5616</v>
      </c>
      <c r="E15" s="25">
        <v>88</v>
      </c>
      <c r="F15" s="26">
        <v>0</v>
      </c>
      <c r="G15" s="24">
        <f t="shared" si="1"/>
        <v>88</v>
      </c>
      <c r="H15" s="24">
        <f t="shared" si="2"/>
        <v>5704</v>
      </c>
      <c r="I15" s="24">
        <f t="shared" si="2"/>
        <v>0</v>
      </c>
      <c r="J15" s="24">
        <f t="shared" si="3"/>
        <v>5704</v>
      </c>
      <c r="K15" s="24">
        <f t="shared" si="4"/>
        <v>9049</v>
      </c>
      <c r="L15" s="24">
        <f t="shared" si="4"/>
        <v>0</v>
      </c>
      <c r="M15" s="24">
        <f t="shared" si="4"/>
        <v>9049</v>
      </c>
      <c r="N15" s="27">
        <v>-3345</v>
      </c>
      <c r="O15" s="26">
        <v>0</v>
      </c>
      <c r="P15" s="28">
        <f t="shared" si="5"/>
        <v>-3345</v>
      </c>
      <c r="Q15" s="29">
        <v>4304</v>
      </c>
      <c r="R15" s="29">
        <f t="shared" si="7"/>
        <v>0</v>
      </c>
      <c r="S15" s="26">
        <v>0</v>
      </c>
      <c r="T15" s="21"/>
    </row>
    <row r="16" spans="1:20" ht="12.75">
      <c r="A16" s="23" t="s">
        <v>16</v>
      </c>
      <c r="B16" s="24">
        <v>34261</v>
      </c>
      <c r="C16" s="24">
        <v>0</v>
      </c>
      <c r="D16" s="24">
        <f>B16-C16</f>
        <v>34261</v>
      </c>
      <c r="E16" s="25">
        <v>-1015</v>
      </c>
      <c r="F16" s="26">
        <v>0</v>
      </c>
      <c r="G16" s="24">
        <f>E16-F16</f>
        <v>-1015</v>
      </c>
      <c r="H16" s="24">
        <f>B16+E16</f>
        <v>33246</v>
      </c>
      <c r="I16" s="24">
        <f>C16+F16</f>
        <v>0</v>
      </c>
      <c r="J16" s="24">
        <f>H16-I16</f>
        <v>33246</v>
      </c>
      <c r="K16" s="24">
        <f>H16-N16</f>
        <v>54008</v>
      </c>
      <c r="L16" s="24">
        <f>I16-O16</f>
        <v>0</v>
      </c>
      <c r="M16" s="24">
        <f>J16-P16</f>
        <v>54008</v>
      </c>
      <c r="N16" s="27">
        <v>-20762</v>
      </c>
      <c r="O16" s="26">
        <v>0</v>
      </c>
      <c r="P16" s="28">
        <f>N16-O16</f>
        <v>-20762</v>
      </c>
      <c r="Q16" s="29">
        <v>25358</v>
      </c>
      <c r="R16" s="29">
        <f t="shared" si="7"/>
        <v>0</v>
      </c>
      <c r="S16" s="26">
        <v>0</v>
      </c>
      <c r="T16" s="21"/>
    </row>
    <row r="17" spans="1:20" ht="12.75">
      <c r="A17" s="30" t="s">
        <v>22</v>
      </c>
      <c r="B17" s="17">
        <v>207034</v>
      </c>
      <c r="C17" s="17">
        <v>36104</v>
      </c>
      <c r="D17" s="17">
        <f aca="true" t="shared" si="8" ref="D17:D26">B17-C17</f>
        <v>170930</v>
      </c>
      <c r="E17" s="31">
        <f>E18</f>
        <v>2097</v>
      </c>
      <c r="F17" s="32">
        <f>F18</f>
        <v>0</v>
      </c>
      <c r="G17" s="17">
        <f aca="true" t="shared" si="9" ref="G17:G26">E17-F17</f>
        <v>2097</v>
      </c>
      <c r="H17" s="17">
        <f aca="true" t="shared" si="10" ref="H17:I26">B17+E17</f>
        <v>209131</v>
      </c>
      <c r="I17" s="17">
        <f t="shared" si="10"/>
        <v>36104</v>
      </c>
      <c r="J17" s="17">
        <f aca="true" t="shared" si="11" ref="J17:J26">H17-I17</f>
        <v>173027</v>
      </c>
      <c r="K17" s="17">
        <f aca="true" t="shared" si="12" ref="K17:M26">H17-N17</f>
        <v>265737</v>
      </c>
      <c r="L17" s="17">
        <f t="shared" si="12"/>
        <v>45804</v>
      </c>
      <c r="M17" s="17">
        <f t="shared" si="12"/>
        <v>219933</v>
      </c>
      <c r="N17" s="20">
        <f>N18</f>
        <v>-56606</v>
      </c>
      <c r="O17" s="32">
        <f>O18</f>
        <v>-9700</v>
      </c>
      <c r="P17" s="21">
        <f aca="true" t="shared" si="13" ref="P17:P26">N17-O17</f>
        <v>-46906</v>
      </c>
      <c r="Q17" s="22">
        <f>Q18</f>
        <v>116643</v>
      </c>
      <c r="R17" s="29">
        <f t="shared" si="7"/>
        <v>184043</v>
      </c>
      <c r="S17" s="32">
        <f>S18</f>
        <v>184043</v>
      </c>
      <c r="T17" s="21">
        <f>S17-R17</f>
        <v>0</v>
      </c>
    </row>
    <row r="18" spans="1:20" ht="12.75">
      <c r="A18" s="23" t="s">
        <v>20</v>
      </c>
      <c r="B18" s="24">
        <v>207034</v>
      </c>
      <c r="C18" s="24">
        <v>36104</v>
      </c>
      <c r="D18" s="24">
        <f t="shared" si="8"/>
        <v>170930</v>
      </c>
      <c r="E18" s="25">
        <v>2097</v>
      </c>
      <c r="F18" s="26">
        <v>0</v>
      </c>
      <c r="G18" s="24">
        <f t="shared" si="9"/>
        <v>2097</v>
      </c>
      <c r="H18" s="24">
        <f t="shared" si="10"/>
        <v>209131</v>
      </c>
      <c r="I18" s="24">
        <f t="shared" si="10"/>
        <v>36104</v>
      </c>
      <c r="J18" s="24">
        <f t="shared" si="11"/>
        <v>173027</v>
      </c>
      <c r="K18" s="24">
        <f t="shared" si="12"/>
        <v>265737</v>
      </c>
      <c r="L18" s="24">
        <f t="shared" si="12"/>
        <v>45804</v>
      </c>
      <c r="M18" s="24">
        <f t="shared" si="12"/>
        <v>219933</v>
      </c>
      <c r="N18" s="27">
        <v>-56606</v>
      </c>
      <c r="O18" s="26">
        <v>-9700</v>
      </c>
      <c r="P18" s="28">
        <f t="shared" si="13"/>
        <v>-46906</v>
      </c>
      <c r="Q18" s="29">
        <v>116643</v>
      </c>
      <c r="R18" s="29">
        <f t="shared" si="7"/>
        <v>184043</v>
      </c>
      <c r="S18" s="26">
        <v>184043</v>
      </c>
      <c r="T18" s="21"/>
    </row>
    <row r="19" spans="1:20" ht="12.75">
      <c r="A19" s="30" t="s">
        <v>23</v>
      </c>
      <c r="B19" s="17">
        <v>50989</v>
      </c>
      <c r="C19" s="17">
        <v>9115</v>
      </c>
      <c r="D19" s="17">
        <f t="shared" si="8"/>
        <v>41874</v>
      </c>
      <c r="E19" s="31">
        <f>E20+E21+E22</f>
        <v>-20968</v>
      </c>
      <c r="F19" s="32">
        <f>F20+F21+F22</f>
        <v>0</v>
      </c>
      <c r="G19" s="17">
        <f t="shared" si="9"/>
        <v>-20968</v>
      </c>
      <c r="H19" s="17">
        <f t="shared" si="10"/>
        <v>30021</v>
      </c>
      <c r="I19" s="17">
        <f t="shared" si="10"/>
        <v>9115</v>
      </c>
      <c r="J19" s="17">
        <f t="shared" si="11"/>
        <v>20906</v>
      </c>
      <c r="K19" s="17">
        <f t="shared" si="12"/>
        <v>30021</v>
      </c>
      <c r="L19" s="17">
        <f t="shared" si="12"/>
        <v>9115</v>
      </c>
      <c r="M19" s="17">
        <f t="shared" si="12"/>
        <v>20906</v>
      </c>
      <c r="N19" s="20">
        <f>N20+N21+N22</f>
        <v>0</v>
      </c>
      <c r="O19" s="32">
        <f>O20+O21+O22</f>
        <v>0</v>
      </c>
      <c r="P19" s="21">
        <f t="shared" si="13"/>
        <v>0</v>
      </c>
      <c r="Q19" s="22">
        <f>Q20+Q21+Q22</f>
        <v>32338</v>
      </c>
      <c r="R19" s="29">
        <f t="shared" si="7"/>
        <v>8179</v>
      </c>
      <c r="S19" s="32">
        <f>S20+S21+S22</f>
        <v>8179</v>
      </c>
      <c r="T19" s="21">
        <f>S19-R19</f>
        <v>0</v>
      </c>
    </row>
    <row r="20" spans="1:20" ht="12.75">
      <c r="A20" s="23" t="s">
        <v>20</v>
      </c>
      <c r="B20" s="24">
        <v>0</v>
      </c>
      <c r="C20" s="24">
        <v>0</v>
      </c>
      <c r="D20" s="24">
        <f t="shared" si="8"/>
        <v>0</v>
      </c>
      <c r="E20" s="25">
        <v>0</v>
      </c>
      <c r="F20" s="26">
        <v>0</v>
      </c>
      <c r="G20" s="24">
        <f t="shared" si="9"/>
        <v>0</v>
      </c>
      <c r="H20" s="24">
        <f t="shared" si="10"/>
        <v>0</v>
      </c>
      <c r="I20" s="24">
        <f t="shared" si="10"/>
        <v>0</v>
      </c>
      <c r="J20" s="24">
        <f t="shared" si="11"/>
        <v>0</v>
      </c>
      <c r="K20" s="24">
        <f t="shared" si="12"/>
        <v>0</v>
      </c>
      <c r="L20" s="24">
        <f t="shared" si="12"/>
        <v>0</v>
      </c>
      <c r="M20" s="24">
        <f t="shared" si="12"/>
        <v>0</v>
      </c>
      <c r="N20" s="27">
        <v>0</v>
      </c>
      <c r="O20" s="26">
        <v>0</v>
      </c>
      <c r="P20" s="28">
        <f t="shared" si="13"/>
        <v>0</v>
      </c>
      <c r="Q20" s="29">
        <v>0</v>
      </c>
      <c r="R20" s="29">
        <f t="shared" si="7"/>
        <v>0</v>
      </c>
      <c r="S20" s="26">
        <v>0</v>
      </c>
      <c r="T20" s="21"/>
    </row>
    <row r="21" spans="1:20" ht="12.75">
      <c r="A21" s="23" t="s">
        <v>16</v>
      </c>
      <c r="B21" s="24">
        <v>50989</v>
      </c>
      <c r="C21" s="24">
        <v>9115</v>
      </c>
      <c r="D21" s="24">
        <f t="shared" si="8"/>
        <v>41874</v>
      </c>
      <c r="E21" s="25">
        <v>-20968</v>
      </c>
      <c r="F21" s="26">
        <v>0</v>
      </c>
      <c r="G21" s="24">
        <f t="shared" si="9"/>
        <v>-20968</v>
      </c>
      <c r="H21" s="24">
        <f t="shared" si="10"/>
        <v>30021</v>
      </c>
      <c r="I21" s="24">
        <f t="shared" si="10"/>
        <v>9115</v>
      </c>
      <c r="J21" s="24">
        <f t="shared" si="11"/>
        <v>20906</v>
      </c>
      <c r="K21" s="24">
        <f t="shared" si="12"/>
        <v>30021</v>
      </c>
      <c r="L21" s="24">
        <f t="shared" si="12"/>
        <v>9115</v>
      </c>
      <c r="M21" s="24">
        <f t="shared" si="12"/>
        <v>20906</v>
      </c>
      <c r="N21" s="27">
        <v>0</v>
      </c>
      <c r="O21" s="26">
        <v>0</v>
      </c>
      <c r="P21" s="28">
        <f t="shared" si="13"/>
        <v>0</v>
      </c>
      <c r="Q21" s="29">
        <v>32338</v>
      </c>
      <c r="R21" s="29">
        <f t="shared" si="7"/>
        <v>8179</v>
      </c>
      <c r="S21" s="26">
        <v>8179</v>
      </c>
      <c r="T21" s="21"/>
    </row>
    <row r="22" spans="1:20" ht="12.75">
      <c r="A22" s="23" t="s">
        <v>17</v>
      </c>
      <c r="B22" s="24">
        <v>0</v>
      </c>
      <c r="C22" s="24">
        <v>0</v>
      </c>
      <c r="D22" s="24">
        <f t="shared" si="8"/>
        <v>0</v>
      </c>
      <c r="E22" s="25">
        <v>0</v>
      </c>
      <c r="F22" s="26">
        <v>0</v>
      </c>
      <c r="G22" s="24">
        <f t="shared" si="9"/>
        <v>0</v>
      </c>
      <c r="H22" s="24">
        <f t="shared" si="10"/>
        <v>0</v>
      </c>
      <c r="I22" s="24">
        <f t="shared" si="10"/>
        <v>0</v>
      </c>
      <c r="J22" s="24">
        <f t="shared" si="11"/>
        <v>0</v>
      </c>
      <c r="K22" s="24">
        <f t="shared" si="12"/>
        <v>0</v>
      </c>
      <c r="L22" s="24">
        <f t="shared" si="12"/>
        <v>0</v>
      </c>
      <c r="M22" s="24">
        <f t="shared" si="12"/>
        <v>0</v>
      </c>
      <c r="N22" s="27">
        <v>0</v>
      </c>
      <c r="O22" s="26">
        <v>0</v>
      </c>
      <c r="P22" s="28">
        <f t="shared" si="13"/>
        <v>0</v>
      </c>
      <c r="Q22" s="29">
        <v>0</v>
      </c>
      <c r="R22" s="29">
        <f t="shared" si="7"/>
        <v>0</v>
      </c>
      <c r="S22" s="26">
        <v>0</v>
      </c>
      <c r="T22" s="21"/>
    </row>
    <row r="23" spans="1:20" ht="12.75">
      <c r="A23" s="30" t="s">
        <v>24</v>
      </c>
      <c r="B23" s="17">
        <v>6638</v>
      </c>
      <c r="C23" s="17">
        <v>0</v>
      </c>
      <c r="D23" s="17">
        <f t="shared" si="8"/>
        <v>6638</v>
      </c>
      <c r="E23" s="31">
        <f>E24</f>
        <v>803</v>
      </c>
      <c r="F23" s="32">
        <f>F24</f>
        <v>0</v>
      </c>
      <c r="G23" s="24">
        <f t="shared" si="9"/>
        <v>803</v>
      </c>
      <c r="H23" s="24">
        <f t="shared" si="10"/>
        <v>7441</v>
      </c>
      <c r="I23" s="24">
        <f t="shared" si="10"/>
        <v>0</v>
      </c>
      <c r="J23" s="24">
        <f t="shared" si="11"/>
        <v>7441</v>
      </c>
      <c r="K23" s="24">
        <f t="shared" si="12"/>
        <v>7441</v>
      </c>
      <c r="L23" s="24">
        <f t="shared" si="12"/>
        <v>0</v>
      </c>
      <c r="M23" s="24">
        <f t="shared" si="12"/>
        <v>7441</v>
      </c>
      <c r="N23" s="20">
        <f>N24</f>
        <v>0</v>
      </c>
      <c r="O23" s="32">
        <f>O24</f>
        <v>0</v>
      </c>
      <c r="P23" s="28">
        <f t="shared" si="13"/>
        <v>0</v>
      </c>
      <c r="Q23" s="22">
        <f>Q24</f>
        <v>5573</v>
      </c>
      <c r="R23" s="29">
        <f t="shared" si="7"/>
        <v>0</v>
      </c>
      <c r="S23" s="32">
        <f>S24</f>
        <v>0</v>
      </c>
      <c r="T23" s="21">
        <f>S23-R23</f>
        <v>0</v>
      </c>
    </row>
    <row r="24" spans="1:20" ht="12.75">
      <c r="A24" s="33" t="s">
        <v>16</v>
      </c>
      <c r="B24" s="24">
        <v>6638</v>
      </c>
      <c r="C24" s="24">
        <v>0</v>
      </c>
      <c r="D24" s="24">
        <f t="shared" si="8"/>
        <v>6638</v>
      </c>
      <c r="E24" s="25">
        <v>803</v>
      </c>
      <c r="F24" s="26">
        <v>0</v>
      </c>
      <c r="G24" s="24">
        <f t="shared" si="9"/>
        <v>803</v>
      </c>
      <c r="H24" s="24">
        <f t="shared" si="10"/>
        <v>7441</v>
      </c>
      <c r="I24" s="24">
        <f t="shared" si="10"/>
        <v>0</v>
      </c>
      <c r="J24" s="24">
        <f t="shared" si="11"/>
        <v>7441</v>
      </c>
      <c r="K24" s="24">
        <f t="shared" si="12"/>
        <v>7441</v>
      </c>
      <c r="L24" s="24">
        <f t="shared" si="12"/>
        <v>0</v>
      </c>
      <c r="M24" s="24">
        <f t="shared" si="12"/>
        <v>7441</v>
      </c>
      <c r="N24" s="27">
        <v>0</v>
      </c>
      <c r="O24" s="26">
        <v>0</v>
      </c>
      <c r="P24" s="28">
        <f t="shared" si="13"/>
        <v>0</v>
      </c>
      <c r="Q24" s="29">
        <v>5573</v>
      </c>
      <c r="R24" s="29">
        <f t="shared" si="7"/>
        <v>0</v>
      </c>
      <c r="S24" s="26">
        <v>0</v>
      </c>
      <c r="T24" s="21"/>
    </row>
    <row r="25" spans="1:20" ht="12.75">
      <c r="A25" s="30" t="s">
        <v>25</v>
      </c>
      <c r="B25" s="17">
        <v>393653</v>
      </c>
      <c r="C25" s="17">
        <v>23377</v>
      </c>
      <c r="D25" s="17">
        <f t="shared" si="8"/>
        <v>370276</v>
      </c>
      <c r="E25" s="31">
        <f>E26</f>
        <v>4518</v>
      </c>
      <c r="F25" s="32">
        <f>F26</f>
        <v>2266</v>
      </c>
      <c r="G25" s="17">
        <f t="shared" si="9"/>
        <v>2252</v>
      </c>
      <c r="H25" s="17">
        <f t="shared" si="10"/>
        <v>398171</v>
      </c>
      <c r="I25" s="17">
        <f t="shared" si="10"/>
        <v>25643</v>
      </c>
      <c r="J25" s="17">
        <f t="shared" si="11"/>
        <v>372528</v>
      </c>
      <c r="K25" s="17">
        <f t="shared" si="12"/>
        <v>412966</v>
      </c>
      <c r="L25" s="17">
        <f t="shared" si="12"/>
        <v>25643</v>
      </c>
      <c r="M25" s="17">
        <f t="shared" si="12"/>
        <v>387323</v>
      </c>
      <c r="N25" s="20">
        <f>N26</f>
        <v>-14795</v>
      </c>
      <c r="O25" s="32">
        <f>O26</f>
        <v>0</v>
      </c>
      <c r="P25" s="21">
        <f t="shared" si="13"/>
        <v>-14795</v>
      </c>
      <c r="Q25" s="22">
        <f>Q26</f>
        <v>191225</v>
      </c>
      <c r="R25" s="29">
        <f t="shared" si="7"/>
        <v>169843</v>
      </c>
      <c r="S25" s="32">
        <f>S26</f>
        <v>169843</v>
      </c>
      <c r="T25" s="21">
        <f>S25-R25</f>
        <v>0</v>
      </c>
    </row>
    <row r="26" spans="1:20" ht="12.75">
      <c r="A26" s="23" t="s">
        <v>17</v>
      </c>
      <c r="B26" s="24">
        <v>393653</v>
      </c>
      <c r="C26" s="24">
        <v>23377</v>
      </c>
      <c r="D26" s="24">
        <f t="shared" si="8"/>
        <v>370276</v>
      </c>
      <c r="E26" s="34">
        <v>4518</v>
      </c>
      <c r="F26" s="35">
        <v>2266</v>
      </c>
      <c r="G26" s="24">
        <f t="shared" si="9"/>
        <v>2252</v>
      </c>
      <c r="H26" s="24">
        <f t="shared" si="10"/>
        <v>398171</v>
      </c>
      <c r="I26" s="24">
        <f t="shared" si="10"/>
        <v>25643</v>
      </c>
      <c r="J26" s="24">
        <f t="shared" si="11"/>
        <v>372528</v>
      </c>
      <c r="K26" s="24">
        <f t="shared" si="12"/>
        <v>412966</v>
      </c>
      <c r="L26" s="24">
        <f t="shared" si="12"/>
        <v>25643</v>
      </c>
      <c r="M26" s="24">
        <f t="shared" si="12"/>
        <v>387323</v>
      </c>
      <c r="N26" s="27">
        <v>-14795</v>
      </c>
      <c r="O26" s="35">
        <v>0</v>
      </c>
      <c r="P26" s="28">
        <f t="shared" si="13"/>
        <v>-14795</v>
      </c>
      <c r="Q26" s="29">
        <v>191225</v>
      </c>
      <c r="R26" s="29">
        <f>S26</f>
        <v>169843</v>
      </c>
      <c r="S26" s="35">
        <v>169843</v>
      </c>
      <c r="T26" s="36"/>
    </row>
    <row r="27" spans="1:20" ht="12.75">
      <c r="A27" s="37" t="s">
        <v>26</v>
      </c>
      <c r="B27" s="38">
        <f>B28+B31+B35+B37+B40+B45+B42+B48</f>
        <v>7322714</v>
      </c>
      <c r="C27" s="38">
        <f aca="true" t="shared" si="14" ref="C27:T27">C28+C31+C35+C37+C40+C45+C42+C48</f>
        <v>1230078</v>
      </c>
      <c r="D27" s="38">
        <f t="shared" si="14"/>
        <v>6092636</v>
      </c>
      <c r="E27" s="38">
        <f t="shared" si="14"/>
        <v>83992</v>
      </c>
      <c r="F27" s="38">
        <f t="shared" si="14"/>
        <v>-1442</v>
      </c>
      <c r="G27" s="38">
        <f t="shared" si="14"/>
        <v>85434</v>
      </c>
      <c r="H27" s="38">
        <f t="shared" si="14"/>
        <v>7406706</v>
      </c>
      <c r="I27" s="38">
        <f t="shared" si="14"/>
        <v>1228636</v>
      </c>
      <c r="J27" s="38">
        <f t="shared" si="14"/>
        <v>6178070</v>
      </c>
      <c r="K27" s="38">
        <f t="shared" si="14"/>
        <v>7547175</v>
      </c>
      <c r="L27" s="38">
        <f t="shared" si="14"/>
        <v>1255536</v>
      </c>
      <c r="M27" s="38">
        <f t="shared" si="14"/>
        <v>6291639</v>
      </c>
      <c r="N27" s="38">
        <f t="shared" si="14"/>
        <v>-140469</v>
      </c>
      <c r="O27" s="38">
        <f t="shared" si="14"/>
        <v>-26900</v>
      </c>
      <c r="P27" s="38">
        <f t="shared" si="14"/>
        <v>-113569</v>
      </c>
      <c r="Q27" s="38">
        <f t="shared" si="14"/>
        <v>4849115</v>
      </c>
      <c r="R27" s="38">
        <f t="shared" si="14"/>
        <v>4761622</v>
      </c>
      <c r="S27" s="38">
        <f t="shared" si="14"/>
        <v>4761622</v>
      </c>
      <c r="T27" s="38">
        <f t="shared" si="14"/>
        <v>0</v>
      </c>
    </row>
    <row r="28" spans="1:20" ht="12.75">
      <c r="A28" s="16" t="s">
        <v>27</v>
      </c>
      <c r="B28" s="39">
        <v>2214396</v>
      </c>
      <c r="C28" s="17">
        <v>38157</v>
      </c>
      <c r="D28" s="17">
        <f>B28-C28</f>
        <v>2176239</v>
      </c>
      <c r="E28" s="18">
        <f>E29+E30</f>
        <v>11896</v>
      </c>
      <c r="F28" s="19">
        <f>F29+F30</f>
        <v>0</v>
      </c>
      <c r="G28" s="17">
        <f>E28-F28</f>
        <v>11896</v>
      </c>
      <c r="H28" s="17">
        <f>B28+E28</f>
        <v>2226292</v>
      </c>
      <c r="I28" s="17">
        <f>C28+F28</f>
        <v>38157</v>
      </c>
      <c r="J28" s="17">
        <f>H28-I28</f>
        <v>2188135</v>
      </c>
      <c r="K28" s="17">
        <f>H28-N28</f>
        <v>2295685</v>
      </c>
      <c r="L28" s="17">
        <f>I28-O28</f>
        <v>55657</v>
      </c>
      <c r="M28" s="17">
        <f>J28-P28</f>
        <v>2240028</v>
      </c>
      <c r="N28" s="40">
        <f>N29+N30</f>
        <v>-69393</v>
      </c>
      <c r="O28" s="19">
        <f>O29+O30</f>
        <v>-17500</v>
      </c>
      <c r="P28" s="21">
        <f>N28-O28</f>
        <v>-51893</v>
      </c>
      <c r="Q28" s="40">
        <f>Q29+Q30</f>
        <v>1728652</v>
      </c>
      <c r="R28" s="41">
        <f>S28</f>
        <v>1774538</v>
      </c>
      <c r="S28" s="19">
        <f>S29+S30</f>
        <v>1774538</v>
      </c>
      <c r="T28" s="21">
        <f>S28-R28</f>
        <v>0</v>
      </c>
    </row>
    <row r="29" spans="1:20" ht="12.75">
      <c r="A29" s="23" t="s">
        <v>20</v>
      </c>
      <c r="B29" s="42">
        <v>2214396</v>
      </c>
      <c r="C29" s="24">
        <v>38157</v>
      </c>
      <c r="D29" s="24">
        <f aca="true" t="shared" si="15" ref="D29:D50">B29-C29</f>
        <v>2176239</v>
      </c>
      <c r="E29" s="25">
        <v>11896</v>
      </c>
      <c r="F29" s="26">
        <v>0</v>
      </c>
      <c r="G29" s="24">
        <f aca="true" t="shared" si="16" ref="G29:G50">E29-F29</f>
        <v>11896</v>
      </c>
      <c r="H29" s="24">
        <f aca="true" t="shared" si="17" ref="H29:I50">B29+E29</f>
        <v>2226292</v>
      </c>
      <c r="I29" s="24">
        <f t="shared" si="17"/>
        <v>38157</v>
      </c>
      <c r="J29" s="24">
        <f aca="true" t="shared" si="18" ref="J29:J50">H29-I29</f>
        <v>2188135</v>
      </c>
      <c r="K29" s="24">
        <f aca="true" t="shared" si="19" ref="K29:M50">H29-N29</f>
        <v>2295679</v>
      </c>
      <c r="L29" s="24">
        <f t="shared" si="19"/>
        <v>55657</v>
      </c>
      <c r="M29" s="24">
        <f t="shared" si="19"/>
        <v>2240022</v>
      </c>
      <c r="N29" s="27">
        <v>-69387</v>
      </c>
      <c r="O29" s="26">
        <v>-17500</v>
      </c>
      <c r="P29" s="28">
        <f aca="true" t="shared" si="20" ref="P29:P50">N29-O29</f>
        <v>-51887</v>
      </c>
      <c r="Q29" s="27">
        <v>1728652</v>
      </c>
      <c r="R29" s="29">
        <f>S29</f>
        <v>1773896</v>
      </c>
      <c r="S29" s="26">
        <v>1773896</v>
      </c>
      <c r="T29" s="21"/>
    </row>
    <row r="30" spans="1:20" ht="12.75">
      <c r="A30" s="23" t="s">
        <v>16</v>
      </c>
      <c r="B30" s="42">
        <v>0</v>
      </c>
      <c r="C30" s="24">
        <v>0</v>
      </c>
      <c r="D30" s="24">
        <f t="shared" si="15"/>
        <v>0</v>
      </c>
      <c r="E30" s="25">
        <v>0</v>
      </c>
      <c r="F30" s="26">
        <v>0</v>
      </c>
      <c r="G30" s="24">
        <f t="shared" si="16"/>
        <v>0</v>
      </c>
      <c r="H30" s="24">
        <f t="shared" si="17"/>
        <v>0</v>
      </c>
      <c r="I30" s="24">
        <f t="shared" si="17"/>
        <v>0</v>
      </c>
      <c r="J30" s="24">
        <f t="shared" si="18"/>
        <v>0</v>
      </c>
      <c r="K30" s="24">
        <f t="shared" si="19"/>
        <v>6</v>
      </c>
      <c r="L30" s="24">
        <f t="shared" si="19"/>
        <v>0</v>
      </c>
      <c r="M30" s="24">
        <f t="shared" si="19"/>
        <v>6</v>
      </c>
      <c r="N30" s="27">
        <v>-6</v>
      </c>
      <c r="O30" s="26">
        <v>0</v>
      </c>
      <c r="P30" s="28">
        <f t="shared" si="20"/>
        <v>-6</v>
      </c>
      <c r="Q30" s="27">
        <v>0</v>
      </c>
      <c r="R30" s="29">
        <f aca="true" t="shared" si="21" ref="R30:R49">S30</f>
        <v>642</v>
      </c>
      <c r="S30" s="26">
        <v>642</v>
      </c>
      <c r="T30" s="21"/>
    </row>
    <row r="31" spans="1:20" ht="12.75">
      <c r="A31" s="16" t="s">
        <v>28</v>
      </c>
      <c r="B31" s="39">
        <v>850199</v>
      </c>
      <c r="C31" s="17">
        <v>223018</v>
      </c>
      <c r="D31" s="17">
        <f t="shared" si="15"/>
        <v>627181</v>
      </c>
      <c r="E31" s="31">
        <f>E32+E33+E34</f>
        <v>19660</v>
      </c>
      <c r="F31" s="32">
        <f>F32+F33+F34</f>
        <v>0</v>
      </c>
      <c r="G31" s="17">
        <f t="shared" si="16"/>
        <v>19660</v>
      </c>
      <c r="H31" s="17">
        <f t="shared" si="17"/>
        <v>869859</v>
      </c>
      <c r="I31" s="17">
        <f t="shared" si="17"/>
        <v>223018</v>
      </c>
      <c r="J31" s="17">
        <f t="shared" si="18"/>
        <v>646841</v>
      </c>
      <c r="K31" s="17">
        <f t="shared" si="19"/>
        <v>899389</v>
      </c>
      <c r="L31" s="17">
        <f t="shared" si="19"/>
        <v>229418</v>
      </c>
      <c r="M31" s="17">
        <f t="shared" si="19"/>
        <v>669971</v>
      </c>
      <c r="N31" s="20">
        <f>N32+N33+N34</f>
        <v>-29530</v>
      </c>
      <c r="O31" s="32">
        <f>O32+O33+O34</f>
        <v>-6400</v>
      </c>
      <c r="P31" s="21">
        <f t="shared" si="20"/>
        <v>-23130</v>
      </c>
      <c r="Q31" s="20">
        <f>Q32+Q33+Q34</f>
        <v>506667</v>
      </c>
      <c r="R31" s="29">
        <f t="shared" si="21"/>
        <v>523240</v>
      </c>
      <c r="S31" s="32">
        <f>S32+S33+S34</f>
        <v>523240</v>
      </c>
      <c r="T31" s="21">
        <f>S31-R31</f>
        <v>0</v>
      </c>
    </row>
    <row r="32" spans="1:20" ht="12.75">
      <c r="A32" s="23" t="s">
        <v>15</v>
      </c>
      <c r="B32" s="42">
        <v>1011</v>
      </c>
      <c r="C32" s="24">
        <v>368</v>
      </c>
      <c r="D32" s="24">
        <f t="shared" si="15"/>
        <v>643</v>
      </c>
      <c r="E32" s="25">
        <v>13</v>
      </c>
      <c r="F32" s="26">
        <v>0</v>
      </c>
      <c r="G32" s="24">
        <f t="shared" si="16"/>
        <v>13</v>
      </c>
      <c r="H32" s="24">
        <f t="shared" si="17"/>
        <v>1024</v>
      </c>
      <c r="I32" s="24">
        <f t="shared" si="17"/>
        <v>368</v>
      </c>
      <c r="J32" s="24">
        <f t="shared" si="18"/>
        <v>656</v>
      </c>
      <c r="K32" s="24">
        <f t="shared" si="19"/>
        <v>487</v>
      </c>
      <c r="L32" s="24">
        <f t="shared" si="19"/>
        <v>368</v>
      </c>
      <c r="M32" s="24">
        <f t="shared" si="19"/>
        <v>119</v>
      </c>
      <c r="N32" s="27">
        <v>537</v>
      </c>
      <c r="O32" s="26">
        <v>0</v>
      </c>
      <c r="P32" s="28">
        <f t="shared" si="20"/>
        <v>537</v>
      </c>
      <c r="Q32" s="27">
        <v>505</v>
      </c>
      <c r="R32" s="29">
        <f t="shared" si="21"/>
        <v>95</v>
      </c>
      <c r="S32" s="26">
        <v>95</v>
      </c>
      <c r="T32" s="21"/>
    </row>
    <row r="33" spans="1:20" ht="12.75">
      <c r="A33" s="23" t="s">
        <v>20</v>
      </c>
      <c r="B33" s="42">
        <v>67883</v>
      </c>
      <c r="C33" s="24">
        <v>624</v>
      </c>
      <c r="D33" s="24">
        <f t="shared" si="15"/>
        <v>67259</v>
      </c>
      <c r="E33" s="25">
        <v>516</v>
      </c>
      <c r="F33" s="26">
        <v>0</v>
      </c>
      <c r="G33" s="24">
        <f t="shared" si="16"/>
        <v>516</v>
      </c>
      <c r="H33" s="24">
        <f t="shared" si="17"/>
        <v>68399</v>
      </c>
      <c r="I33" s="24">
        <f t="shared" si="17"/>
        <v>624</v>
      </c>
      <c r="J33" s="24">
        <f t="shared" si="18"/>
        <v>67775</v>
      </c>
      <c r="K33" s="24">
        <f t="shared" si="19"/>
        <v>76942</v>
      </c>
      <c r="L33" s="24">
        <f t="shared" si="19"/>
        <v>7024</v>
      </c>
      <c r="M33" s="24">
        <f t="shared" si="19"/>
        <v>69918</v>
      </c>
      <c r="N33" s="27">
        <v>-8543</v>
      </c>
      <c r="O33" s="26">
        <v>-6400</v>
      </c>
      <c r="P33" s="28">
        <f t="shared" si="20"/>
        <v>-2143</v>
      </c>
      <c r="Q33" s="27">
        <v>56985</v>
      </c>
      <c r="R33" s="29">
        <f t="shared" si="21"/>
        <v>48116</v>
      </c>
      <c r="S33" s="26">
        <v>48116</v>
      </c>
      <c r="T33" s="21"/>
    </row>
    <row r="34" spans="1:20" ht="12.75">
      <c r="A34" s="23" t="s">
        <v>16</v>
      </c>
      <c r="B34" s="42">
        <v>781305</v>
      </c>
      <c r="C34" s="24">
        <v>222027</v>
      </c>
      <c r="D34" s="24">
        <f t="shared" si="15"/>
        <v>559278</v>
      </c>
      <c r="E34" s="25">
        <v>19131</v>
      </c>
      <c r="F34" s="26">
        <v>0</v>
      </c>
      <c r="G34" s="24">
        <f t="shared" si="16"/>
        <v>19131</v>
      </c>
      <c r="H34" s="24">
        <f t="shared" si="17"/>
        <v>800436</v>
      </c>
      <c r="I34" s="24">
        <f t="shared" si="17"/>
        <v>222027</v>
      </c>
      <c r="J34" s="24">
        <f t="shared" si="18"/>
        <v>578409</v>
      </c>
      <c r="K34" s="24">
        <f t="shared" si="19"/>
        <v>821960</v>
      </c>
      <c r="L34" s="24">
        <f t="shared" si="19"/>
        <v>222027</v>
      </c>
      <c r="M34" s="24">
        <f t="shared" si="19"/>
        <v>599933</v>
      </c>
      <c r="N34" s="27">
        <v>-21524</v>
      </c>
      <c r="O34" s="26">
        <v>0</v>
      </c>
      <c r="P34" s="28">
        <f t="shared" si="20"/>
        <v>-21524</v>
      </c>
      <c r="Q34" s="27">
        <v>449177</v>
      </c>
      <c r="R34" s="29">
        <f t="shared" si="21"/>
        <v>475029</v>
      </c>
      <c r="S34" s="26">
        <v>475029</v>
      </c>
      <c r="T34" s="21"/>
    </row>
    <row r="35" spans="1:20" ht="12.75">
      <c r="A35" s="16" t="s">
        <v>14</v>
      </c>
      <c r="B35" s="39">
        <v>3332707</v>
      </c>
      <c r="C35" s="17">
        <v>852222</v>
      </c>
      <c r="D35" s="17">
        <f t="shared" si="15"/>
        <v>2480485</v>
      </c>
      <c r="E35" s="31">
        <f>E36</f>
        <v>26994</v>
      </c>
      <c r="F35" s="32">
        <f>F36</f>
        <v>-1442</v>
      </c>
      <c r="G35" s="17">
        <f t="shared" si="16"/>
        <v>28436</v>
      </c>
      <c r="H35" s="17">
        <f t="shared" si="17"/>
        <v>3359701</v>
      </c>
      <c r="I35" s="17">
        <f t="shared" si="17"/>
        <v>850780</v>
      </c>
      <c r="J35" s="17">
        <f t="shared" si="18"/>
        <v>2508921</v>
      </c>
      <c r="K35" s="17">
        <f t="shared" si="19"/>
        <v>3347501</v>
      </c>
      <c r="L35" s="17">
        <f t="shared" si="19"/>
        <v>836180</v>
      </c>
      <c r="M35" s="17">
        <f t="shared" si="19"/>
        <v>2511321</v>
      </c>
      <c r="N35" s="20">
        <f>N36</f>
        <v>12200</v>
      </c>
      <c r="O35" s="32">
        <f>O36</f>
        <v>14600</v>
      </c>
      <c r="P35" s="21">
        <f t="shared" si="20"/>
        <v>-2400</v>
      </c>
      <c r="Q35" s="20">
        <f>Q36</f>
        <v>1985703</v>
      </c>
      <c r="R35" s="29">
        <f t="shared" si="21"/>
        <v>1843401</v>
      </c>
      <c r="S35" s="32">
        <f>S36</f>
        <v>1843401</v>
      </c>
      <c r="T35" s="21">
        <f>S35-R35</f>
        <v>0</v>
      </c>
    </row>
    <row r="36" spans="1:20" ht="12.75">
      <c r="A36" s="23" t="s">
        <v>16</v>
      </c>
      <c r="B36" s="42">
        <v>3332707</v>
      </c>
      <c r="C36" s="24">
        <v>852222</v>
      </c>
      <c r="D36" s="24">
        <f t="shared" si="15"/>
        <v>2480485</v>
      </c>
      <c r="E36" s="25">
        <v>26994</v>
      </c>
      <c r="F36" s="26">
        <v>-1442</v>
      </c>
      <c r="G36" s="24">
        <f t="shared" si="16"/>
        <v>28436</v>
      </c>
      <c r="H36" s="24">
        <f t="shared" si="17"/>
        <v>3359701</v>
      </c>
      <c r="I36" s="24">
        <f t="shared" si="17"/>
        <v>850780</v>
      </c>
      <c r="J36" s="24">
        <f t="shared" si="18"/>
        <v>2508921</v>
      </c>
      <c r="K36" s="24">
        <f t="shared" si="19"/>
        <v>3347501</v>
      </c>
      <c r="L36" s="24">
        <f t="shared" si="19"/>
        <v>836180</v>
      </c>
      <c r="M36" s="24">
        <f t="shared" si="19"/>
        <v>2511321</v>
      </c>
      <c r="N36" s="27">
        <v>12200</v>
      </c>
      <c r="O36" s="26">
        <v>14600</v>
      </c>
      <c r="P36" s="28">
        <f t="shared" si="20"/>
        <v>-2400</v>
      </c>
      <c r="Q36" s="27">
        <v>1985703</v>
      </c>
      <c r="R36" s="29">
        <f t="shared" si="21"/>
        <v>1843401</v>
      </c>
      <c r="S36" s="26">
        <v>1843401</v>
      </c>
      <c r="T36" s="21"/>
    </row>
    <row r="37" spans="1:20" ht="12.75">
      <c r="A37" s="16" t="s">
        <v>24</v>
      </c>
      <c r="B37" s="39">
        <v>189019</v>
      </c>
      <c r="C37" s="17">
        <v>64</v>
      </c>
      <c r="D37" s="17">
        <f t="shared" si="15"/>
        <v>188955</v>
      </c>
      <c r="E37" s="31">
        <f>E38+E39</f>
        <v>9450</v>
      </c>
      <c r="F37" s="32">
        <f>F38+F39</f>
        <v>0</v>
      </c>
      <c r="G37" s="17">
        <f t="shared" si="16"/>
        <v>9450</v>
      </c>
      <c r="H37" s="17">
        <f t="shared" si="17"/>
        <v>198469</v>
      </c>
      <c r="I37" s="17">
        <f t="shared" si="17"/>
        <v>64</v>
      </c>
      <c r="J37" s="17">
        <f t="shared" si="18"/>
        <v>198405</v>
      </c>
      <c r="K37" s="17">
        <f t="shared" si="19"/>
        <v>199354</v>
      </c>
      <c r="L37" s="17">
        <f t="shared" si="19"/>
        <v>64</v>
      </c>
      <c r="M37" s="17">
        <f t="shared" si="19"/>
        <v>199290</v>
      </c>
      <c r="N37" s="20">
        <f>N38+N39</f>
        <v>-885</v>
      </c>
      <c r="O37" s="32">
        <f>O38+O39</f>
        <v>0</v>
      </c>
      <c r="P37" s="21">
        <f t="shared" si="20"/>
        <v>-885</v>
      </c>
      <c r="Q37" s="20">
        <f>Q38+Q39</f>
        <v>149063</v>
      </c>
      <c r="R37" s="29">
        <f t="shared" si="21"/>
        <v>135155</v>
      </c>
      <c r="S37" s="32">
        <f>S38+S39</f>
        <v>135155</v>
      </c>
      <c r="T37" s="21">
        <f>S37-R37</f>
        <v>0</v>
      </c>
    </row>
    <row r="38" spans="1:20" ht="12.75">
      <c r="A38" s="23" t="s">
        <v>20</v>
      </c>
      <c r="B38" s="42">
        <v>5689</v>
      </c>
      <c r="C38" s="24">
        <v>0</v>
      </c>
      <c r="D38" s="24">
        <f t="shared" si="15"/>
        <v>5689</v>
      </c>
      <c r="E38" s="25">
        <v>545</v>
      </c>
      <c r="F38" s="26">
        <v>0</v>
      </c>
      <c r="G38" s="24">
        <f t="shared" si="16"/>
        <v>545</v>
      </c>
      <c r="H38" s="24">
        <f t="shared" si="17"/>
        <v>6234</v>
      </c>
      <c r="I38" s="24">
        <f t="shared" si="17"/>
        <v>0</v>
      </c>
      <c r="J38" s="24">
        <f t="shared" si="18"/>
        <v>6234</v>
      </c>
      <c r="K38" s="24">
        <f t="shared" si="19"/>
        <v>7039</v>
      </c>
      <c r="L38" s="24">
        <f t="shared" si="19"/>
        <v>0</v>
      </c>
      <c r="M38" s="24">
        <f t="shared" si="19"/>
        <v>7039</v>
      </c>
      <c r="N38" s="27">
        <v>-805</v>
      </c>
      <c r="O38" s="26">
        <v>0</v>
      </c>
      <c r="P38" s="28">
        <f t="shared" si="20"/>
        <v>-805</v>
      </c>
      <c r="Q38" s="27">
        <v>4355</v>
      </c>
      <c r="R38" s="29">
        <f t="shared" si="21"/>
        <v>684</v>
      </c>
      <c r="S38" s="26">
        <v>684</v>
      </c>
      <c r="T38" s="21"/>
    </row>
    <row r="39" spans="1:20" ht="12.75">
      <c r="A39" s="23" t="s">
        <v>16</v>
      </c>
      <c r="B39" s="42">
        <v>183330</v>
      </c>
      <c r="C39" s="24">
        <v>64</v>
      </c>
      <c r="D39" s="24">
        <f t="shared" si="15"/>
        <v>183266</v>
      </c>
      <c r="E39" s="25">
        <v>8905</v>
      </c>
      <c r="F39" s="26">
        <v>0</v>
      </c>
      <c r="G39" s="24">
        <f t="shared" si="16"/>
        <v>8905</v>
      </c>
      <c r="H39" s="24">
        <f t="shared" si="17"/>
        <v>192235</v>
      </c>
      <c r="I39" s="24">
        <f t="shared" si="17"/>
        <v>64</v>
      </c>
      <c r="J39" s="24">
        <f t="shared" si="18"/>
        <v>192171</v>
      </c>
      <c r="K39" s="24">
        <f t="shared" si="19"/>
        <v>192315</v>
      </c>
      <c r="L39" s="24">
        <f t="shared" si="19"/>
        <v>64</v>
      </c>
      <c r="M39" s="24">
        <f t="shared" si="19"/>
        <v>192251</v>
      </c>
      <c r="N39" s="27">
        <v>-80</v>
      </c>
      <c r="O39" s="26">
        <v>0</v>
      </c>
      <c r="P39" s="28">
        <f t="shared" si="20"/>
        <v>-80</v>
      </c>
      <c r="Q39" s="27">
        <v>144708</v>
      </c>
      <c r="R39" s="29">
        <f t="shared" si="21"/>
        <v>134471</v>
      </c>
      <c r="S39" s="26">
        <v>134471</v>
      </c>
      <c r="T39" s="21"/>
    </row>
    <row r="40" spans="1:20" ht="12.75">
      <c r="A40" s="16" t="s">
        <v>23</v>
      </c>
      <c r="B40" s="39">
        <v>122159</v>
      </c>
      <c r="C40" s="17">
        <v>58964</v>
      </c>
      <c r="D40" s="17">
        <f t="shared" si="15"/>
        <v>63195</v>
      </c>
      <c r="E40" s="31">
        <f>E41</f>
        <v>218</v>
      </c>
      <c r="F40" s="32">
        <f>F41</f>
        <v>0</v>
      </c>
      <c r="G40" s="17">
        <f t="shared" si="16"/>
        <v>218</v>
      </c>
      <c r="H40" s="17">
        <f t="shared" si="17"/>
        <v>122377</v>
      </c>
      <c r="I40" s="17">
        <f t="shared" si="17"/>
        <v>58964</v>
      </c>
      <c r="J40" s="17">
        <f t="shared" si="18"/>
        <v>63413</v>
      </c>
      <c r="K40" s="17">
        <f t="shared" si="19"/>
        <v>122377</v>
      </c>
      <c r="L40" s="17">
        <f t="shared" si="19"/>
        <v>58964</v>
      </c>
      <c r="M40" s="17">
        <f t="shared" si="19"/>
        <v>63413</v>
      </c>
      <c r="N40" s="20">
        <f>N41</f>
        <v>0</v>
      </c>
      <c r="O40" s="32">
        <f>O41</f>
        <v>0</v>
      </c>
      <c r="P40" s="21">
        <f t="shared" si="20"/>
        <v>0</v>
      </c>
      <c r="Q40" s="20">
        <f>Q41</f>
        <v>56776</v>
      </c>
      <c r="R40" s="29">
        <f t="shared" si="21"/>
        <v>62695</v>
      </c>
      <c r="S40" s="32">
        <f>S41</f>
        <v>62695</v>
      </c>
      <c r="T40" s="21">
        <f>S40-R40</f>
        <v>0</v>
      </c>
    </row>
    <row r="41" spans="1:20" ht="12.75">
      <c r="A41" s="23" t="s">
        <v>16</v>
      </c>
      <c r="B41" s="42">
        <v>122159</v>
      </c>
      <c r="C41" s="24">
        <v>58964</v>
      </c>
      <c r="D41" s="24">
        <f t="shared" si="15"/>
        <v>63195</v>
      </c>
      <c r="E41" s="25">
        <v>218</v>
      </c>
      <c r="F41" s="26">
        <v>0</v>
      </c>
      <c r="G41" s="24">
        <f t="shared" si="16"/>
        <v>218</v>
      </c>
      <c r="H41" s="24">
        <f t="shared" si="17"/>
        <v>122377</v>
      </c>
      <c r="I41" s="24">
        <f t="shared" si="17"/>
        <v>58964</v>
      </c>
      <c r="J41" s="24">
        <f t="shared" si="18"/>
        <v>63413</v>
      </c>
      <c r="K41" s="24">
        <f t="shared" si="19"/>
        <v>122377</v>
      </c>
      <c r="L41" s="24">
        <f t="shared" si="19"/>
        <v>58964</v>
      </c>
      <c r="M41" s="24">
        <f t="shared" si="19"/>
        <v>63413</v>
      </c>
      <c r="N41" s="27">
        <v>0</v>
      </c>
      <c r="O41" s="26">
        <v>0</v>
      </c>
      <c r="P41" s="28">
        <f t="shared" si="20"/>
        <v>0</v>
      </c>
      <c r="Q41" s="27">
        <v>56776</v>
      </c>
      <c r="R41" s="29">
        <f t="shared" si="21"/>
        <v>62695</v>
      </c>
      <c r="S41" s="26">
        <v>62695</v>
      </c>
      <c r="T41" s="21"/>
    </row>
    <row r="42" spans="1:20" ht="12.75">
      <c r="A42" s="30" t="s">
        <v>29</v>
      </c>
      <c r="B42" s="39">
        <v>499765</v>
      </c>
      <c r="C42" s="17">
        <v>52633</v>
      </c>
      <c r="D42" s="17">
        <f t="shared" si="15"/>
        <v>447132</v>
      </c>
      <c r="E42" s="31">
        <f>E43+E44</f>
        <v>14853</v>
      </c>
      <c r="F42" s="32">
        <f>F43+F44</f>
        <v>0</v>
      </c>
      <c r="G42" s="17">
        <f t="shared" si="16"/>
        <v>14853</v>
      </c>
      <c r="H42" s="17">
        <f t="shared" si="17"/>
        <v>514618</v>
      </c>
      <c r="I42" s="17">
        <f t="shared" si="17"/>
        <v>52633</v>
      </c>
      <c r="J42" s="17">
        <f t="shared" si="18"/>
        <v>461985</v>
      </c>
      <c r="K42" s="17">
        <f t="shared" si="19"/>
        <v>563896</v>
      </c>
      <c r="L42" s="17">
        <f t="shared" si="19"/>
        <v>62633</v>
      </c>
      <c r="M42" s="17">
        <f t="shared" si="19"/>
        <v>501263</v>
      </c>
      <c r="N42" s="20">
        <f>N43+N44</f>
        <v>-49278</v>
      </c>
      <c r="O42" s="32">
        <f>O43+O44</f>
        <v>-10000</v>
      </c>
      <c r="P42" s="21">
        <f t="shared" si="20"/>
        <v>-39278</v>
      </c>
      <c r="Q42" s="20">
        <f>Q43+Q44</f>
        <v>338819</v>
      </c>
      <c r="R42" s="29">
        <f t="shared" si="21"/>
        <v>327652</v>
      </c>
      <c r="S42" s="32">
        <f>S43+S44</f>
        <v>327652</v>
      </c>
      <c r="T42" s="21">
        <f>S42-R42</f>
        <v>0</v>
      </c>
    </row>
    <row r="43" spans="1:20" ht="12.75">
      <c r="A43" s="33" t="s">
        <v>20</v>
      </c>
      <c r="B43" s="42">
        <v>381036</v>
      </c>
      <c r="C43" s="24">
        <v>46289</v>
      </c>
      <c r="D43" s="24">
        <f t="shared" si="15"/>
        <v>334747</v>
      </c>
      <c r="E43" s="25">
        <v>14679</v>
      </c>
      <c r="F43" s="26">
        <v>0</v>
      </c>
      <c r="G43" s="24">
        <f t="shared" si="16"/>
        <v>14679</v>
      </c>
      <c r="H43" s="24">
        <f t="shared" si="17"/>
        <v>395715</v>
      </c>
      <c r="I43" s="24">
        <f t="shared" si="17"/>
        <v>46289</v>
      </c>
      <c r="J43" s="24">
        <f t="shared" si="18"/>
        <v>349426</v>
      </c>
      <c r="K43" s="24">
        <f t="shared" si="19"/>
        <v>428814</v>
      </c>
      <c r="L43" s="24">
        <f t="shared" si="19"/>
        <v>56289</v>
      </c>
      <c r="M43" s="24">
        <f t="shared" si="19"/>
        <v>372525</v>
      </c>
      <c r="N43" s="27">
        <v>-33099</v>
      </c>
      <c r="O43" s="26">
        <v>-10000</v>
      </c>
      <c r="P43" s="28">
        <f t="shared" si="20"/>
        <v>-23099</v>
      </c>
      <c r="Q43" s="27">
        <v>254320</v>
      </c>
      <c r="R43" s="29">
        <f t="shared" si="21"/>
        <v>279543</v>
      </c>
      <c r="S43" s="26">
        <v>279543</v>
      </c>
      <c r="T43" s="21"/>
    </row>
    <row r="44" spans="1:20" ht="12.75">
      <c r="A44" s="23" t="s">
        <v>16</v>
      </c>
      <c r="B44" s="42">
        <v>118729</v>
      </c>
      <c r="C44" s="24">
        <v>6344</v>
      </c>
      <c r="D44" s="24">
        <f t="shared" si="15"/>
        <v>112385</v>
      </c>
      <c r="E44" s="25">
        <v>174</v>
      </c>
      <c r="F44" s="26">
        <v>0</v>
      </c>
      <c r="G44" s="24">
        <f t="shared" si="16"/>
        <v>174</v>
      </c>
      <c r="H44" s="24">
        <f t="shared" si="17"/>
        <v>118903</v>
      </c>
      <c r="I44" s="24">
        <f t="shared" si="17"/>
        <v>6344</v>
      </c>
      <c r="J44" s="24">
        <f t="shared" si="18"/>
        <v>112559</v>
      </c>
      <c r="K44" s="24">
        <f t="shared" si="19"/>
        <v>135082</v>
      </c>
      <c r="L44" s="24">
        <f t="shared" si="19"/>
        <v>6344</v>
      </c>
      <c r="M44" s="24">
        <f t="shared" si="19"/>
        <v>128738</v>
      </c>
      <c r="N44" s="27">
        <v>-16179</v>
      </c>
      <c r="O44" s="26">
        <v>0</v>
      </c>
      <c r="P44" s="28">
        <f t="shared" si="20"/>
        <v>-16179</v>
      </c>
      <c r="Q44" s="27">
        <v>84499</v>
      </c>
      <c r="R44" s="29">
        <f t="shared" si="21"/>
        <v>48109</v>
      </c>
      <c r="S44" s="26">
        <v>48109</v>
      </c>
      <c r="T44" s="21"/>
    </row>
    <row r="45" spans="1:20" ht="12.75">
      <c r="A45" s="16" t="s">
        <v>30</v>
      </c>
      <c r="B45" s="39">
        <v>106954</v>
      </c>
      <c r="C45" s="17">
        <v>5020</v>
      </c>
      <c r="D45" s="17">
        <f t="shared" si="15"/>
        <v>101934</v>
      </c>
      <c r="E45" s="31">
        <f>E46+E47</f>
        <v>872</v>
      </c>
      <c r="F45" s="32">
        <f>F46+F47</f>
        <v>0</v>
      </c>
      <c r="G45" s="17">
        <f t="shared" si="16"/>
        <v>872</v>
      </c>
      <c r="H45" s="17">
        <f t="shared" si="17"/>
        <v>107826</v>
      </c>
      <c r="I45" s="17">
        <f t="shared" si="17"/>
        <v>5020</v>
      </c>
      <c r="J45" s="17">
        <f t="shared" si="18"/>
        <v>102806</v>
      </c>
      <c r="K45" s="17">
        <f t="shared" si="19"/>
        <v>112711</v>
      </c>
      <c r="L45" s="17">
        <f t="shared" si="19"/>
        <v>12620</v>
      </c>
      <c r="M45" s="17">
        <f t="shared" si="19"/>
        <v>100091</v>
      </c>
      <c r="N45" s="20">
        <f>N46+N47</f>
        <v>-4885</v>
      </c>
      <c r="O45" s="32">
        <f>O46+O47</f>
        <v>-7600</v>
      </c>
      <c r="P45" s="21">
        <f t="shared" si="20"/>
        <v>2715</v>
      </c>
      <c r="Q45" s="20">
        <f>Q46+Q47</f>
        <v>77747</v>
      </c>
      <c r="R45" s="29">
        <f t="shared" si="21"/>
        <v>74372</v>
      </c>
      <c r="S45" s="32">
        <f>S46+S47</f>
        <v>74372</v>
      </c>
      <c r="T45" s="21">
        <f>S45-R45</f>
        <v>0</v>
      </c>
    </row>
    <row r="46" spans="1:20" ht="12.75">
      <c r="A46" s="23" t="s">
        <v>20</v>
      </c>
      <c r="B46" s="42">
        <v>60229</v>
      </c>
      <c r="C46" s="24">
        <v>4717</v>
      </c>
      <c r="D46" s="24">
        <f t="shared" si="15"/>
        <v>55512</v>
      </c>
      <c r="E46" s="25">
        <v>616</v>
      </c>
      <c r="F46" s="26">
        <v>0</v>
      </c>
      <c r="G46" s="24">
        <f t="shared" si="16"/>
        <v>616</v>
      </c>
      <c r="H46" s="24">
        <f t="shared" si="17"/>
        <v>60845</v>
      </c>
      <c r="I46" s="24">
        <f t="shared" si="17"/>
        <v>4717</v>
      </c>
      <c r="J46" s="24">
        <f t="shared" si="18"/>
        <v>56128</v>
      </c>
      <c r="K46" s="24">
        <f t="shared" si="19"/>
        <v>59955</v>
      </c>
      <c r="L46" s="24">
        <f t="shared" si="19"/>
        <v>4717</v>
      </c>
      <c r="M46" s="24">
        <f t="shared" si="19"/>
        <v>55238</v>
      </c>
      <c r="N46" s="27">
        <v>890</v>
      </c>
      <c r="O46" s="26">
        <v>0</v>
      </c>
      <c r="P46" s="28">
        <f t="shared" si="20"/>
        <v>890</v>
      </c>
      <c r="Q46" s="27">
        <v>42470</v>
      </c>
      <c r="R46" s="29">
        <f t="shared" si="21"/>
        <v>44259</v>
      </c>
      <c r="S46" s="26">
        <v>44259</v>
      </c>
      <c r="T46" s="21"/>
    </row>
    <row r="47" spans="1:20" ht="12.75">
      <c r="A47" s="23" t="s">
        <v>16</v>
      </c>
      <c r="B47" s="42">
        <v>46725</v>
      </c>
      <c r="C47" s="24">
        <v>303</v>
      </c>
      <c r="D47" s="24">
        <f t="shared" si="15"/>
        <v>46422</v>
      </c>
      <c r="E47" s="25">
        <v>256</v>
      </c>
      <c r="F47" s="26">
        <v>0</v>
      </c>
      <c r="G47" s="24">
        <f t="shared" si="16"/>
        <v>256</v>
      </c>
      <c r="H47" s="24">
        <f t="shared" si="17"/>
        <v>46981</v>
      </c>
      <c r="I47" s="24">
        <f t="shared" si="17"/>
        <v>303</v>
      </c>
      <c r="J47" s="24">
        <f t="shared" si="18"/>
        <v>46678</v>
      </c>
      <c r="K47" s="24">
        <f t="shared" si="19"/>
        <v>52756</v>
      </c>
      <c r="L47" s="24">
        <f t="shared" si="19"/>
        <v>7903</v>
      </c>
      <c r="M47" s="24">
        <f t="shared" si="19"/>
        <v>44853</v>
      </c>
      <c r="N47" s="27">
        <v>-5775</v>
      </c>
      <c r="O47" s="26">
        <v>-7600</v>
      </c>
      <c r="P47" s="28">
        <f t="shared" si="20"/>
        <v>1825</v>
      </c>
      <c r="Q47" s="27">
        <v>35277</v>
      </c>
      <c r="R47" s="29">
        <f t="shared" si="21"/>
        <v>30113</v>
      </c>
      <c r="S47" s="26">
        <v>30113</v>
      </c>
      <c r="T47" s="21"/>
    </row>
    <row r="48" spans="1:20" ht="12.75">
      <c r="A48" s="30" t="s">
        <v>31</v>
      </c>
      <c r="B48" s="39">
        <v>7515</v>
      </c>
      <c r="C48" s="17">
        <v>0</v>
      </c>
      <c r="D48" s="17">
        <f t="shared" si="15"/>
        <v>7515</v>
      </c>
      <c r="E48" s="31">
        <f>E49+E50</f>
        <v>49</v>
      </c>
      <c r="F48" s="22">
        <f>F49+F50</f>
        <v>0</v>
      </c>
      <c r="G48" s="43">
        <f t="shared" si="16"/>
        <v>49</v>
      </c>
      <c r="H48" s="17">
        <f t="shared" si="17"/>
        <v>7564</v>
      </c>
      <c r="I48" s="17">
        <f t="shared" si="17"/>
        <v>0</v>
      </c>
      <c r="J48" s="17">
        <f t="shared" si="18"/>
        <v>7564</v>
      </c>
      <c r="K48" s="17">
        <f t="shared" si="19"/>
        <v>6262</v>
      </c>
      <c r="L48" s="17">
        <f t="shared" si="19"/>
        <v>0</v>
      </c>
      <c r="M48" s="17">
        <f t="shared" si="19"/>
        <v>6262</v>
      </c>
      <c r="N48" s="20">
        <f>N49+N50</f>
        <v>1302</v>
      </c>
      <c r="O48" s="22">
        <f>O49+O50</f>
        <v>0</v>
      </c>
      <c r="P48" s="44">
        <f t="shared" si="20"/>
        <v>1302</v>
      </c>
      <c r="Q48" s="20">
        <f>Q49+Q50</f>
        <v>5688</v>
      </c>
      <c r="R48" s="29">
        <f t="shared" si="21"/>
        <v>20569</v>
      </c>
      <c r="S48" s="22">
        <f>S49+S50</f>
        <v>20569</v>
      </c>
      <c r="T48" s="44">
        <f>S48-R48</f>
        <v>0</v>
      </c>
    </row>
    <row r="49" spans="1:20" ht="12.75">
      <c r="A49" s="23" t="s">
        <v>20</v>
      </c>
      <c r="B49" s="91">
        <v>6561</v>
      </c>
      <c r="C49" s="92">
        <v>0</v>
      </c>
      <c r="D49" s="92">
        <f t="shared" si="15"/>
        <v>6561</v>
      </c>
      <c r="E49" s="95">
        <v>49</v>
      </c>
      <c r="F49" s="90">
        <v>0</v>
      </c>
      <c r="G49" s="93">
        <f t="shared" si="16"/>
        <v>49</v>
      </c>
      <c r="H49" s="92">
        <f t="shared" si="17"/>
        <v>6610</v>
      </c>
      <c r="I49" s="92">
        <f t="shared" si="17"/>
        <v>0</v>
      </c>
      <c r="J49" s="92">
        <f t="shared" si="18"/>
        <v>6610</v>
      </c>
      <c r="K49" s="92">
        <f t="shared" si="19"/>
        <v>5308</v>
      </c>
      <c r="L49" s="92">
        <f t="shared" si="19"/>
        <v>0</v>
      </c>
      <c r="M49" s="92">
        <f t="shared" si="19"/>
        <v>5308</v>
      </c>
      <c r="N49" s="96">
        <v>1302</v>
      </c>
      <c r="O49" s="90">
        <v>0</v>
      </c>
      <c r="P49" s="94">
        <f t="shared" si="20"/>
        <v>1302</v>
      </c>
      <c r="Q49" s="96">
        <v>4972</v>
      </c>
      <c r="R49" s="29">
        <f t="shared" si="21"/>
        <v>20566</v>
      </c>
      <c r="S49" s="90">
        <v>20566</v>
      </c>
      <c r="T49" s="44"/>
    </row>
    <row r="50" spans="1:20" ht="12.75">
      <c r="A50" s="23" t="s">
        <v>16</v>
      </c>
      <c r="B50" s="42">
        <v>954</v>
      </c>
      <c r="C50" s="24">
        <v>0</v>
      </c>
      <c r="D50" s="24">
        <f t="shared" si="15"/>
        <v>954</v>
      </c>
      <c r="E50" s="34">
        <v>0</v>
      </c>
      <c r="F50" s="35">
        <v>0</v>
      </c>
      <c r="G50" s="24">
        <f t="shared" si="16"/>
        <v>0</v>
      </c>
      <c r="H50" s="24">
        <f t="shared" si="17"/>
        <v>954</v>
      </c>
      <c r="I50" s="24">
        <f t="shared" si="17"/>
        <v>0</v>
      </c>
      <c r="J50" s="24">
        <f t="shared" si="18"/>
        <v>954</v>
      </c>
      <c r="K50" s="24">
        <f t="shared" si="19"/>
        <v>954</v>
      </c>
      <c r="L50" s="24">
        <f t="shared" si="19"/>
        <v>0</v>
      </c>
      <c r="M50" s="24">
        <f t="shared" si="19"/>
        <v>954</v>
      </c>
      <c r="N50" s="45">
        <v>0</v>
      </c>
      <c r="O50" s="46">
        <v>0</v>
      </c>
      <c r="P50" s="36">
        <f t="shared" si="20"/>
        <v>0</v>
      </c>
      <c r="Q50" s="45">
        <v>716</v>
      </c>
      <c r="R50" s="46">
        <f>S50</f>
        <v>3</v>
      </c>
      <c r="S50" s="46">
        <v>3</v>
      </c>
      <c r="T50" s="36"/>
    </row>
    <row r="51" spans="1:20" ht="12.75">
      <c r="A51" s="37" t="s">
        <v>32</v>
      </c>
      <c r="B51" s="38">
        <f>B52+B55</f>
        <v>318503</v>
      </c>
      <c r="C51" s="38">
        <f>C52+C55</f>
        <v>0</v>
      </c>
      <c r="D51" s="38">
        <f aca="true" t="shared" si="22" ref="D51:T51">D52+D55</f>
        <v>318503</v>
      </c>
      <c r="E51" s="38">
        <f t="shared" si="22"/>
        <v>200195</v>
      </c>
      <c r="F51" s="38">
        <f t="shared" si="22"/>
        <v>0</v>
      </c>
      <c r="G51" s="38">
        <f t="shared" si="22"/>
        <v>200195</v>
      </c>
      <c r="H51" s="38">
        <f t="shared" si="22"/>
        <v>518698</v>
      </c>
      <c r="I51" s="38">
        <f t="shared" si="22"/>
        <v>0</v>
      </c>
      <c r="J51" s="38">
        <f t="shared" si="22"/>
        <v>518698</v>
      </c>
      <c r="K51" s="38">
        <f t="shared" si="22"/>
        <v>477894</v>
      </c>
      <c r="L51" s="38">
        <f t="shared" si="22"/>
        <v>0</v>
      </c>
      <c r="M51" s="38">
        <f t="shared" si="22"/>
        <v>477894</v>
      </c>
      <c r="N51" s="38">
        <f t="shared" si="22"/>
        <v>40804</v>
      </c>
      <c r="O51" s="38">
        <f t="shared" si="22"/>
        <v>0</v>
      </c>
      <c r="P51" s="38">
        <f t="shared" si="22"/>
        <v>40804</v>
      </c>
      <c r="Q51" s="38">
        <f t="shared" si="22"/>
        <v>284413</v>
      </c>
      <c r="R51" s="38">
        <f t="shared" si="22"/>
        <v>94671</v>
      </c>
      <c r="S51" s="38">
        <f t="shared" si="22"/>
        <v>94671</v>
      </c>
      <c r="T51" s="38">
        <f t="shared" si="22"/>
        <v>0</v>
      </c>
    </row>
    <row r="52" spans="1:20" ht="12.75">
      <c r="A52" s="16" t="s">
        <v>33</v>
      </c>
      <c r="B52" s="39">
        <v>317728</v>
      </c>
      <c r="C52" s="17">
        <v>0</v>
      </c>
      <c r="D52" s="17">
        <f aca="true" t="shared" si="23" ref="D52:D57">B52-C52</f>
        <v>317728</v>
      </c>
      <c r="E52" s="18">
        <f>E53+E54</f>
        <v>197860</v>
      </c>
      <c r="F52" s="19">
        <f>F53+F54</f>
        <v>0</v>
      </c>
      <c r="G52" s="17">
        <f aca="true" t="shared" si="24" ref="G52:G57">E52-F52</f>
        <v>197860</v>
      </c>
      <c r="H52" s="17">
        <f aca="true" t="shared" si="25" ref="H52:I57">B52+E52</f>
        <v>515588</v>
      </c>
      <c r="I52" s="17">
        <f t="shared" si="25"/>
        <v>0</v>
      </c>
      <c r="J52" s="17">
        <f aca="true" t="shared" si="26" ref="J52:J57">H52-I52</f>
        <v>515588</v>
      </c>
      <c r="K52" s="17">
        <f aca="true" t="shared" si="27" ref="K52:M57">H52-N52</f>
        <v>474784</v>
      </c>
      <c r="L52" s="17">
        <f t="shared" si="27"/>
        <v>0</v>
      </c>
      <c r="M52" s="17">
        <f t="shared" si="27"/>
        <v>474784</v>
      </c>
      <c r="N52" s="20">
        <f>N53+N54</f>
        <v>40804</v>
      </c>
      <c r="O52" s="19">
        <f>O53+O54</f>
        <v>0</v>
      </c>
      <c r="P52" s="21">
        <f aca="true" t="shared" si="28" ref="P52:P57">N52-O52</f>
        <v>40804</v>
      </c>
      <c r="Q52" s="40">
        <f>Q53+Q54</f>
        <v>284413</v>
      </c>
      <c r="R52" s="41">
        <f aca="true" t="shared" si="29" ref="R52:R57">S52</f>
        <v>94671</v>
      </c>
      <c r="S52" s="19">
        <f>S53+S54</f>
        <v>94671</v>
      </c>
      <c r="T52" s="21">
        <f>S52-R52</f>
        <v>0</v>
      </c>
    </row>
    <row r="53" spans="1:20" ht="12.75">
      <c r="A53" s="23" t="s">
        <v>20</v>
      </c>
      <c r="B53" s="42">
        <v>268961</v>
      </c>
      <c r="C53" s="24">
        <v>0</v>
      </c>
      <c r="D53" s="24">
        <f t="shared" si="23"/>
        <v>268961</v>
      </c>
      <c r="E53" s="25">
        <v>100754</v>
      </c>
      <c r="F53" s="26">
        <v>0</v>
      </c>
      <c r="G53" s="24">
        <f t="shared" si="24"/>
        <v>100754</v>
      </c>
      <c r="H53" s="24">
        <f t="shared" si="25"/>
        <v>369715</v>
      </c>
      <c r="I53" s="24">
        <f t="shared" si="25"/>
        <v>0</v>
      </c>
      <c r="J53" s="24">
        <f t="shared" si="26"/>
        <v>369715</v>
      </c>
      <c r="K53" s="24">
        <f t="shared" si="27"/>
        <v>365724</v>
      </c>
      <c r="L53" s="24">
        <f t="shared" si="27"/>
        <v>0</v>
      </c>
      <c r="M53" s="24">
        <f t="shared" si="27"/>
        <v>365724</v>
      </c>
      <c r="N53" s="27">
        <v>3991</v>
      </c>
      <c r="O53" s="26">
        <v>0</v>
      </c>
      <c r="P53" s="28">
        <f t="shared" si="28"/>
        <v>3991</v>
      </c>
      <c r="Q53" s="27">
        <v>212375</v>
      </c>
      <c r="R53" s="29">
        <f t="shared" si="29"/>
        <v>91950</v>
      </c>
      <c r="S53" s="26">
        <v>91950</v>
      </c>
      <c r="T53" s="21"/>
    </row>
    <row r="54" spans="1:20" ht="12.75">
      <c r="A54" s="23" t="s">
        <v>16</v>
      </c>
      <c r="B54" s="42">
        <v>48767</v>
      </c>
      <c r="C54" s="24">
        <v>0</v>
      </c>
      <c r="D54" s="24">
        <f t="shared" si="23"/>
        <v>48767</v>
      </c>
      <c r="E54" s="25">
        <v>97106</v>
      </c>
      <c r="F54" s="26">
        <v>0</v>
      </c>
      <c r="G54" s="24">
        <f t="shared" si="24"/>
        <v>97106</v>
      </c>
      <c r="H54" s="24">
        <f t="shared" si="25"/>
        <v>145873</v>
      </c>
      <c r="I54" s="24">
        <f t="shared" si="25"/>
        <v>0</v>
      </c>
      <c r="J54" s="24">
        <f t="shared" si="26"/>
        <v>145873</v>
      </c>
      <c r="K54" s="24">
        <f t="shared" si="27"/>
        <v>109060</v>
      </c>
      <c r="L54" s="24">
        <f t="shared" si="27"/>
        <v>0</v>
      </c>
      <c r="M54" s="24">
        <f t="shared" si="27"/>
        <v>109060</v>
      </c>
      <c r="N54" s="27">
        <v>36813</v>
      </c>
      <c r="O54" s="26">
        <v>0</v>
      </c>
      <c r="P54" s="28">
        <f t="shared" si="28"/>
        <v>36813</v>
      </c>
      <c r="Q54" s="27">
        <v>72038</v>
      </c>
      <c r="R54" s="29">
        <f t="shared" si="29"/>
        <v>2721</v>
      </c>
      <c r="S54" s="26">
        <v>2721</v>
      </c>
      <c r="T54" s="21"/>
    </row>
    <row r="55" spans="1:20" ht="12.75">
      <c r="A55" s="30" t="s">
        <v>34</v>
      </c>
      <c r="B55" s="39">
        <v>775</v>
      </c>
      <c r="C55" s="17">
        <v>0</v>
      </c>
      <c r="D55" s="17">
        <f t="shared" si="23"/>
        <v>775</v>
      </c>
      <c r="E55" s="31">
        <f>E56+E57</f>
        <v>2335</v>
      </c>
      <c r="F55" s="32">
        <f>F56+F57</f>
        <v>0</v>
      </c>
      <c r="G55" s="17">
        <f t="shared" si="24"/>
        <v>2335</v>
      </c>
      <c r="H55" s="17">
        <f t="shared" si="25"/>
        <v>3110</v>
      </c>
      <c r="I55" s="17">
        <f t="shared" si="25"/>
        <v>0</v>
      </c>
      <c r="J55" s="17">
        <f t="shared" si="26"/>
        <v>3110</v>
      </c>
      <c r="K55" s="17">
        <f t="shared" si="27"/>
        <v>3110</v>
      </c>
      <c r="L55" s="17">
        <f t="shared" si="27"/>
        <v>0</v>
      </c>
      <c r="M55" s="17">
        <f t="shared" si="27"/>
        <v>3110</v>
      </c>
      <c r="N55" s="20">
        <f>N56+N57</f>
        <v>0</v>
      </c>
      <c r="O55" s="32">
        <f>O56+O57</f>
        <v>0</v>
      </c>
      <c r="P55" s="21">
        <f t="shared" si="28"/>
        <v>0</v>
      </c>
      <c r="Q55" s="20">
        <f>Q56+Q57</f>
        <v>0</v>
      </c>
      <c r="R55" s="22">
        <f t="shared" si="29"/>
        <v>0</v>
      </c>
      <c r="S55" s="32">
        <f>S56+S57</f>
        <v>0</v>
      </c>
      <c r="T55" s="21">
        <f>S55-R55</f>
        <v>0</v>
      </c>
    </row>
    <row r="56" spans="1:20" ht="12.75">
      <c r="A56" s="23" t="s">
        <v>16</v>
      </c>
      <c r="B56" s="42">
        <v>0</v>
      </c>
      <c r="C56" s="24">
        <v>0</v>
      </c>
      <c r="D56" s="24">
        <f t="shared" si="23"/>
        <v>0</v>
      </c>
      <c r="E56" s="25">
        <v>3110</v>
      </c>
      <c r="F56" s="26">
        <v>0</v>
      </c>
      <c r="G56" s="24">
        <f t="shared" si="24"/>
        <v>3110</v>
      </c>
      <c r="H56" s="24">
        <f t="shared" si="25"/>
        <v>3110</v>
      </c>
      <c r="I56" s="24">
        <f t="shared" si="25"/>
        <v>0</v>
      </c>
      <c r="J56" s="24">
        <f t="shared" si="26"/>
        <v>3110</v>
      </c>
      <c r="K56" s="24">
        <f t="shared" si="27"/>
        <v>3110</v>
      </c>
      <c r="L56" s="24">
        <f t="shared" si="27"/>
        <v>0</v>
      </c>
      <c r="M56" s="24">
        <f t="shared" si="27"/>
        <v>3110</v>
      </c>
      <c r="N56" s="27">
        <v>0</v>
      </c>
      <c r="O56" s="26">
        <v>0</v>
      </c>
      <c r="P56" s="28">
        <f t="shared" si="28"/>
        <v>0</v>
      </c>
      <c r="Q56" s="27">
        <v>0</v>
      </c>
      <c r="R56" s="29">
        <f t="shared" si="29"/>
        <v>0</v>
      </c>
      <c r="S56" s="26">
        <v>0</v>
      </c>
      <c r="T56" s="21"/>
    </row>
    <row r="57" spans="1:20" ht="12.75">
      <c r="A57" s="23" t="s">
        <v>17</v>
      </c>
      <c r="B57" s="42">
        <v>775</v>
      </c>
      <c r="C57" s="24">
        <v>0</v>
      </c>
      <c r="D57" s="24">
        <f t="shared" si="23"/>
        <v>775</v>
      </c>
      <c r="E57" s="34">
        <v>-775</v>
      </c>
      <c r="F57" s="35">
        <v>0</v>
      </c>
      <c r="G57" s="24">
        <f t="shared" si="24"/>
        <v>-775</v>
      </c>
      <c r="H57" s="24">
        <f t="shared" si="25"/>
        <v>0</v>
      </c>
      <c r="I57" s="24">
        <f t="shared" si="25"/>
        <v>0</v>
      </c>
      <c r="J57" s="24">
        <f t="shared" si="26"/>
        <v>0</v>
      </c>
      <c r="K57" s="24">
        <f t="shared" si="27"/>
        <v>0</v>
      </c>
      <c r="L57" s="24">
        <f t="shared" si="27"/>
        <v>0</v>
      </c>
      <c r="M57" s="24">
        <f t="shared" si="27"/>
        <v>0</v>
      </c>
      <c r="N57" s="27">
        <v>0</v>
      </c>
      <c r="O57" s="35">
        <v>0</v>
      </c>
      <c r="P57" s="28">
        <f t="shared" si="28"/>
        <v>0</v>
      </c>
      <c r="Q57" s="45">
        <v>0</v>
      </c>
      <c r="R57" s="46">
        <f t="shared" si="29"/>
        <v>0</v>
      </c>
      <c r="S57" s="35">
        <v>0</v>
      </c>
      <c r="T57" s="28"/>
    </row>
    <row r="58" spans="1:20" ht="12.75">
      <c r="A58" s="37" t="s">
        <v>35</v>
      </c>
      <c r="B58" s="38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47"/>
      <c r="P58" s="49"/>
      <c r="Q58" s="47"/>
      <c r="R58" s="47"/>
      <c r="S58" s="47"/>
      <c r="T58" s="49"/>
    </row>
    <row r="59" spans="1:20" ht="12.75">
      <c r="A59" s="37"/>
      <c r="B59" s="38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47"/>
      <c r="P59" s="49"/>
      <c r="Q59" s="47"/>
      <c r="R59" s="47"/>
      <c r="S59" s="47"/>
      <c r="T59" s="49"/>
    </row>
    <row r="60" spans="1:20" ht="12.75">
      <c r="A60" s="37" t="s">
        <v>36</v>
      </c>
      <c r="B60" s="47">
        <f aca="true" t="shared" si="30" ref="B60:T60">B61</f>
        <v>5412</v>
      </c>
      <c r="C60" s="47">
        <f t="shared" si="30"/>
        <v>3295</v>
      </c>
      <c r="D60" s="47">
        <f t="shared" si="30"/>
        <v>2117</v>
      </c>
      <c r="E60" s="47">
        <f t="shared" si="30"/>
        <v>0</v>
      </c>
      <c r="F60" s="47">
        <f t="shared" si="30"/>
        <v>0</v>
      </c>
      <c r="G60" s="47">
        <f t="shared" si="30"/>
        <v>0</v>
      </c>
      <c r="H60" s="47">
        <f t="shared" si="30"/>
        <v>5412</v>
      </c>
      <c r="I60" s="47">
        <f t="shared" si="30"/>
        <v>3295</v>
      </c>
      <c r="J60" s="47">
        <f t="shared" si="30"/>
        <v>2117</v>
      </c>
      <c r="K60" s="47">
        <f t="shared" si="30"/>
        <v>5412</v>
      </c>
      <c r="L60" s="47">
        <f t="shared" si="30"/>
        <v>3295</v>
      </c>
      <c r="M60" s="47">
        <f t="shared" si="30"/>
        <v>2117</v>
      </c>
      <c r="N60" s="48">
        <f t="shared" si="30"/>
        <v>0</v>
      </c>
      <c r="O60" s="47">
        <f t="shared" si="30"/>
        <v>0</v>
      </c>
      <c r="P60" s="49">
        <f t="shared" si="30"/>
        <v>0</v>
      </c>
      <c r="Q60" s="47">
        <f t="shared" si="30"/>
        <v>0</v>
      </c>
      <c r="R60" s="47">
        <f t="shared" si="30"/>
        <v>-142036</v>
      </c>
      <c r="S60" s="47">
        <f t="shared" si="30"/>
        <v>-142036</v>
      </c>
      <c r="T60" s="49">
        <f t="shared" si="30"/>
        <v>0</v>
      </c>
    </row>
    <row r="61" spans="1:20" ht="12.75">
      <c r="A61" s="16" t="s">
        <v>36</v>
      </c>
      <c r="B61" s="17">
        <v>5412</v>
      </c>
      <c r="C61" s="17">
        <v>3295</v>
      </c>
      <c r="D61" s="17">
        <f>B61-C61</f>
        <v>2117</v>
      </c>
      <c r="E61" s="50">
        <v>0</v>
      </c>
      <c r="F61" s="51">
        <v>0</v>
      </c>
      <c r="G61" s="17">
        <f>E61-F61</f>
        <v>0</v>
      </c>
      <c r="H61" s="17">
        <f>B61+E61</f>
        <v>5412</v>
      </c>
      <c r="I61" s="17">
        <f>C61+F61</f>
        <v>3295</v>
      </c>
      <c r="J61" s="17">
        <f>H61-I61</f>
        <v>2117</v>
      </c>
      <c r="K61" s="17">
        <f>H61-N61</f>
        <v>5412</v>
      </c>
      <c r="L61" s="17">
        <f>I61-O61</f>
        <v>3295</v>
      </c>
      <c r="M61" s="17">
        <f>J61-P61</f>
        <v>2117</v>
      </c>
      <c r="N61" s="52">
        <v>0</v>
      </c>
      <c r="O61" s="51">
        <v>0</v>
      </c>
      <c r="P61" s="21">
        <f>N61-O61</f>
        <v>0</v>
      </c>
      <c r="Q61" s="52">
        <v>0</v>
      </c>
      <c r="R61" s="53">
        <f>S61</f>
        <v>-142036</v>
      </c>
      <c r="S61" s="51">
        <v>-142036</v>
      </c>
      <c r="T61" s="21">
        <f>S61-R61</f>
        <v>0</v>
      </c>
    </row>
    <row r="62" spans="1:20" ht="13.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54"/>
      <c r="O62" s="17"/>
      <c r="P62" s="21"/>
      <c r="Q62" s="17"/>
      <c r="R62" s="17"/>
      <c r="S62" s="17"/>
      <c r="T62" s="21"/>
    </row>
    <row r="63" spans="1:20" ht="13.5" thickBot="1">
      <c r="A63" s="55" t="s">
        <v>37</v>
      </c>
      <c r="B63" s="56">
        <v>8927073</v>
      </c>
      <c r="C63" s="56">
        <v>1402153</v>
      </c>
      <c r="D63" s="56">
        <f>B63-C63</f>
        <v>7524920</v>
      </c>
      <c r="E63" s="57">
        <f>E5+E27+E51+E60</f>
        <v>255435</v>
      </c>
      <c r="F63" s="58">
        <f>F5+F27+F51+F60</f>
        <v>824</v>
      </c>
      <c r="G63" s="56">
        <f>E63-F63</f>
        <v>254611</v>
      </c>
      <c r="H63" s="56">
        <f>B63+E63</f>
        <v>9182508</v>
      </c>
      <c r="I63" s="56">
        <f>C63+F63</f>
        <v>1402977</v>
      </c>
      <c r="J63" s="56">
        <f>H63-I63</f>
        <v>7779531</v>
      </c>
      <c r="K63" s="56">
        <f>H63-N63</f>
        <v>9435655</v>
      </c>
      <c r="L63" s="56">
        <f>I63-O63</f>
        <v>1462577</v>
      </c>
      <c r="M63" s="56">
        <f>J63-P63</f>
        <v>7973078</v>
      </c>
      <c r="N63" s="59">
        <f>N5+N27+N51+N60</f>
        <v>-253147</v>
      </c>
      <c r="O63" s="58">
        <f>O5+O27+O51+O60</f>
        <v>-59600</v>
      </c>
      <c r="P63" s="60">
        <f>N63-O63</f>
        <v>-193547</v>
      </c>
      <c r="Q63" s="61">
        <f>Q5+Q27+Q51+Q60</f>
        <v>5862434</v>
      </c>
      <c r="R63" s="61">
        <f>S63</f>
        <v>5560902</v>
      </c>
      <c r="S63" s="58">
        <f>S5+S27+S51+S60</f>
        <v>5560902</v>
      </c>
      <c r="T63" s="60">
        <f>S63-R63</f>
        <v>0</v>
      </c>
    </row>
    <row r="64" spans="1:20" ht="13.5" thickBot="1">
      <c r="A64" s="6"/>
      <c r="B64" s="62">
        <f aca="true" t="shared" si="31" ref="B64:T64">B63-(B5+B27+B51+B60)</f>
        <v>0</v>
      </c>
      <c r="C64" s="62">
        <f t="shared" si="31"/>
        <v>0</v>
      </c>
      <c r="D64" s="62">
        <f t="shared" si="31"/>
        <v>0</v>
      </c>
      <c r="E64" s="62">
        <f t="shared" si="31"/>
        <v>0</v>
      </c>
      <c r="F64" s="62">
        <f t="shared" si="31"/>
        <v>0</v>
      </c>
      <c r="G64" s="62">
        <f t="shared" si="31"/>
        <v>0</v>
      </c>
      <c r="H64" s="62">
        <f t="shared" si="31"/>
        <v>0</v>
      </c>
      <c r="I64" s="62">
        <f t="shared" si="31"/>
        <v>0</v>
      </c>
      <c r="J64" s="62">
        <f t="shared" si="31"/>
        <v>0</v>
      </c>
      <c r="K64" s="62">
        <f t="shared" si="31"/>
        <v>0</v>
      </c>
      <c r="L64" s="62">
        <f t="shared" si="31"/>
        <v>0</v>
      </c>
      <c r="M64" s="62">
        <f t="shared" si="31"/>
        <v>0</v>
      </c>
      <c r="N64" s="62">
        <f t="shared" si="31"/>
        <v>0</v>
      </c>
      <c r="O64" s="62">
        <f t="shared" si="31"/>
        <v>0</v>
      </c>
      <c r="P64" s="62">
        <f t="shared" si="31"/>
        <v>0</v>
      </c>
      <c r="Q64" s="62">
        <f t="shared" si="31"/>
        <v>0</v>
      </c>
      <c r="R64" s="62">
        <f t="shared" si="31"/>
        <v>0</v>
      </c>
      <c r="S64" s="62">
        <f t="shared" si="31"/>
        <v>0</v>
      </c>
      <c r="T64" s="62">
        <f t="shared" si="31"/>
        <v>0</v>
      </c>
    </row>
  </sheetData>
  <mergeCells count="7">
    <mergeCell ref="H3:J3"/>
    <mergeCell ref="K3:M3"/>
    <mergeCell ref="N3:P3"/>
    <mergeCell ref="A1:A2"/>
    <mergeCell ref="D1:E1"/>
    <mergeCell ref="B3:D3"/>
    <mergeCell ref="E3:G3"/>
  </mergeCells>
  <conditionalFormatting sqref="B64:T64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horizontalDpi="600" verticalDpi="600" orientation="landscape" paperSize="9" r:id="rId1"/>
  <ignoredErrors>
    <ignoredError sqref="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"/>
  <sheetViews>
    <sheetView workbookViewId="0" topLeftCell="A1">
      <selection activeCell="D34" sqref="D34"/>
    </sheetView>
  </sheetViews>
  <sheetFormatPr defaultColWidth="9.33203125" defaultRowHeight="12.75"/>
  <cols>
    <col min="1" max="1" width="31.33203125" style="0" bestFit="1" customWidth="1"/>
    <col min="4" max="4" width="11" style="0" bestFit="1" customWidth="1"/>
    <col min="5" max="5" width="14" style="0" bestFit="1" customWidth="1"/>
  </cols>
  <sheetData>
    <row r="2" spans="1:6" ht="12.75">
      <c r="A2" s="110" t="s">
        <v>38</v>
      </c>
      <c r="B2" s="63" t="s">
        <v>39</v>
      </c>
      <c r="C2" s="63" t="s">
        <v>6</v>
      </c>
      <c r="D2" s="63" t="s">
        <v>40</v>
      </c>
      <c r="E2" s="63" t="s">
        <v>41</v>
      </c>
      <c r="F2" s="110" t="s">
        <v>5</v>
      </c>
    </row>
    <row r="3" spans="1:6" ht="12.75">
      <c r="A3" s="110"/>
      <c r="B3" s="63">
        <v>2006</v>
      </c>
      <c r="C3" s="63">
        <v>2006</v>
      </c>
      <c r="D3" s="63">
        <v>2006</v>
      </c>
      <c r="E3" s="63">
        <v>2006</v>
      </c>
      <c r="F3" s="110"/>
    </row>
    <row r="4" spans="1:6" ht="12.75">
      <c r="A4" s="64" t="s">
        <v>27</v>
      </c>
      <c r="B4" s="65"/>
      <c r="C4" s="66">
        <v>44673</v>
      </c>
      <c r="D4" s="97">
        <v>43470</v>
      </c>
      <c r="E4" s="97">
        <v>43470</v>
      </c>
      <c r="F4" s="67">
        <f>E4-C4</f>
        <v>-1203</v>
      </c>
    </row>
    <row r="5" spans="1:6" ht="12.75">
      <c r="A5" s="68" t="s">
        <v>42</v>
      </c>
      <c r="B5" s="69">
        <f>(C4*C5)/1000</f>
        <v>2177942.769</v>
      </c>
      <c r="C5" s="70">
        <v>48753</v>
      </c>
      <c r="D5" s="98">
        <v>48972</v>
      </c>
      <c r="E5" s="98">
        <v>48972</v>
      </c>
      <c r="F5" s="71">
        <f aca="true" t="shared" si="0" ref="F5:F61">E5-C5</f>
        <v>219</v>
      </c>
    </row>
    <row r="6" spans="1:6" ht="12.75">
      <c r="A6" s="72" t="s">
        <v>29</v>
      </c>
      <c r="B6" s="73"/>
      <c r="C6" s="74">
        <v>1670</v>
      </c>
      <c r="D6" s="99">
        <v>1664</v>
      </c>
      <c r="E6" s="99">
        <v>1716</v>
      </c>
      <c r="F6" s="75">
        <f t="shared" si="0"/>
        <v>46</v>
      </c>
    </row>
    <row r="7" spans="1:6" ht="12.75">
      <c r="A7" s="68" t="s">
        <v>42</v>
      </c>
      <c r="B7" s="69">
        <f>(C6*C7)/1000</f>
        <v>447132.48</v>
      </c>
      <c r="C7" s="70">
        <v>267744</v>
      </c>
      <c r="D7" s="98">
        <v>284943</v>
      </c>
      <c r="E7" s="98">
        <v>284943</v>
      </c>
      <c r="F7" s="71">
        <f t="shared" si="0"/>
        <v>17199</v>
      </c>
    </row>
    <row r="8" spans="1:6" ht="12.75">
      <c r="A8" s="72" t="s">
        <v>91</v>
      </c>
      <c r="B8" s="73"/>
      <c r="C8" s="70">
        <v>2781</v>
      </c>
      <c r="D8" s="98"/>
      <c r="E8" s="98">
        <v>2781</v>
      </c>
      <c r="F8" s="71">
        <f t="shared" si="0"/>
        <v>0</v>
      </c>
    </row>
    <row r="9" spans="1:6" ht="12.75">
      <c r="A9" s="68" t="s">
        <v>42</v>
      </c>
      <c r="B9" s="69">
        <f aca="true" t="shared" si="1" ref="B9:B19">(C8*C9)/1000</f>
        <v>25029</v>
      </c>
      <c r="C9" s="70">
        <v>9000</v>
      </c>
      <c r="D9" s="98"/>
      <c r="E9" s="98">
        <v>9000</v>
      </c>
      <c r="F9" s="71">
        <f t="shared" si="0"/>
        <v>0</v>
      </c>
    </row>
    <row r="10" spans="1:6" ht="12.75">
      <c r="A10" s="72" t="s">
        <v>53</v>
      </c>
      <c r="B10" s="73"/>
      <c r="C10" s="70">
        <v>11014</v>
      </c>
      <c r="D10" s="98">
        <v>10879</v>
      </c>
      <c r="E10" s="98">
        <v>10879</v>
      </c>
      <c r="F10" s="71">
        <f t="shared" si="0"/>
        <v>-135</v>
      </c>
    </row>
    <row r="11" spans="1:6" ht="12.75">
      <c r="A11" s="68" t="s">
        <v>42</v>
      </c>
      <c r="B11" s="69">
        <f t="shared" si="1"/>
        <v>377780.2</v>
      </c>
      <c r="C11" s="70">
        <v>34300</v>
      </c>
      <c r="D11" s="98">
        <v>35100</v>
      </c>
      <c r="E11" s="98">
        <v>35100</v>
      </c>
      <c r="F11" s="71">
        <f t="shared" si="0"/>
        <v>800</v>
      </c>
    </row>
    <row r="12" spans="1:6" ht="12.75">
      <c r="A12" s="72" t="s">
        <v>92</v>
      </c>
      <c r="B12" s="73"/>
      <c r="C12" s="70">
        <v>11437</v>
      </c>
      <c r="D12" s="98">
        <v>10604</v>
      </c>
      <c r="E12" s="98">
        <v>10604</v>
      </c>
      <c r="F12" s="71">
        <f t="shared" si="0"/>
        <v>-833</v>
      </c>
    </row>
    <row r="13" spans="1:6" ht="12.75">
      <c r="A13" s="68" t="s">
        <v>42</v>
      </c>
      <c r="B13" s="69">
        <f t="shared" si="1"/>
        <v>244751.8</v>
      </c>
      <c r="C13" s="70">
        <v>21400</v>
      </c>
      <c r="D13" s="98">
        <v>24400</v>
      </c>
      <c r="E13" s="98">
        <v>24400</v>
      </c>
      <c r="F13" s="71">
        <f t="shared" si="0"/>
        <v>3000</v>
      </c>
    </row>
    <row r="14" spans="1:6" ht="12.75">
      <c r="A14" s="72" t="s">
        <v>93</v>
      </c>
      <c r="B14" s="73"/>
      <c r="C14" s="70">
        <v>285</v>
      </c>
      <c r="D14" s="98">
        <v>285</v>
      </c>
      <c r="E14" s="98">
        <v>285</v>
      </c>
      <c r="F14" s="71">
        <f t="shared" si="0"/>
        <v>0</v>
      </c>
    </row>
    <row r="15" spans="1:6" ht="12.75">
      <c r="A15" s="68" t="s">
        <v>42</v>
      </c>
      <c r="B15" s="69">
        <f t="shared" si="1"/>
        <v>59645.94</v>
      </c>
      <c r="C15" s="70">
        <v>209284</v>
      </c>
      <c r="D15" s="98">
        <v>206500</v>
      </c>
      <c r="E15" s="98">
        <v>206500</v>
      </c>
      <c r="F15" s="71">
        <f t="shared" si="0"/>
        <v>-2784</v>
      </c>
    </row>
    <row r="16" spans="1:6" ht="12.75">
      <c r="A16" s="72" t="s">
        <v>94</v>
      </c>
      <c r="B16" s="73"/>
      <c r="C16" s="70">
        <v>315</v>
      </c>
      <c r="D16" s="98">
        <v>308</v>
      </c>
      <c r="E16" s="98">
        <v>308</v>
      </c>
      <c r="F16" s="71">
        <f t="shared" si="0"/>
        <v>-7</v>
      </c>
    </row>
    <row r="17" spans="1:6" ht="12.75">
      <c r="A17" s="68" t="s">
        <v>42</v>
      </c>
      <c r="B17" s="69">
        <f t="shared" si="1"/>
        <v>36912.33</v>
      </c>
      <c r="C17" s="70">
        <v>117182</v>
      </c>
      <c r="D17" s="98">
        <v>125900</v>
      </c>
      <c r="E17" s="98">
        <v>125900</v>
      </c>
      <c r="F17" s="71">
        <f t="shared" si="0"/>
        <v>8718</v>
      </c>
    </row>
    <row r="18" spans="1:6" ht="12.75">
      <c r="A18" s="72" t="s">
        <v>95</v>
      </c>
      <c r="B18" s="73"/>
      <c r="C18" s="70">
        <v>28</v>
      </c>
      <c r="D18" s="98">
        <v>28</v>
      </c>
      <c r="E18" s="98">
        <v>28</v>
      </c>
      <c r="F18" s="71">
        <f t="shared" si="0"/>
        <v>0</v>
      </c>
    </row>
    <row r="19" spans="1:6" ht="12.75">
      <c r="A19" s="68" t="s">
        <v>42</v>
      </c>
      <c r="B19" s="69">
        <f t="shared" si="1"/>
        <v>5950.616</v>
      </c>
      <c r="C19" s="70">
        <v>212522</v>
      </c>
      <c r="D19" s="98">
        <v>223400</v>
      </c>
      <c r="E19" s="98">
        <v>223400</v>
      </c>
      <c r="F19" s="71">
        <f t="shared" si="0"/>
        <v>10878</v>
      </c>
    </row>
    <row r="20" spans="1:6" ht="12.75">
      <c r="A20" s="72" t="s">
        <v>43</v>
      </c>
      <c r="B20" s="73"/>
      <c r="C20" s="74">
        <v>148</v>
      </c>
      <c r="D20" s="100">
        <v>189</v>
      </c>
      <c r="E20" s="100">
        <v>179</v>
      </c>
      <c r="F20" s="71">
        <f t="shared" si="0"/>
        <v>31</v>
      </c>
    </row>
    <row r="21" spans="1:6" ht="12.75">
      <c r="A21" s="68" t="s">
        <v>42</v>
      </c>
      <c r="B21" s="69">
        <f aca="true" t="shared" si="2" ref="B21:B59">(C20*C21)/1000</f>
        <v>12669.836</v>
      </c>
      <c r="C21" s="70">
        <v>85607</v>
      </c>
      <c r="D21" s="101">
        <v>92873</v>
      </c>
      <c r="E21" s="101">
        <v>96014</v>
      </c>
      <c r="F21" s="71">
        <f t="shared" si="0"/>
        <v>10407</v>
      </c>
    </row>
    <row r="22" spans="1:6" ht="12.75">
      <c r="A22" s="72" t="s">
        <v>44</v>
      </c>
      <c r="B22" s="73"/>
      <c r="C22" s="74">
        <v>101</v>
      </c>
      <c r="D22" s="100">
        <v>93</v>
      </c>
      <c r="E22" s="100">
        <v>87</v>
      </c>
      <c r="F22" s="71">
        <f t="shared" si="0"/>
        <v>-14</v>
      </c>
    </row>
    <row r="23" spans="1:6" ht="12.75">
      <c r="A23" s="68" t="s">
        <v>42</v>
      </c>
      <c r="B23" s="69">
        <f t="shared" si="2"/>
        <v>5775.887</v>
      </c>
      <c r="C23" s="70">
        <v>57187</v>
      </c>
      <c r="D23" s="101">
        <v>66849</v>
      </c>
      <c r="E23" s="101">
        <v>69990</v>
      </c>
      <c r="F23" s="71">
        <f t="shared" si="0"/>
        <v>12803</v>
      </c>
    </row>
    <row r="24" spans="1:6" ht="12.75">
      <c r="A24" s="72" t="s">
        <v>45</v>
      </c>
      <c r="B24" s="73"/>
      <c r="C24" s="74">
        <v>140</v>
      </c>
      <c r="D24" s="100">
        <v>136</v>
      </c>
      <c r="E24" s="100">
        <v>149</v>
      </c>
      <c r="F24" s="71">
        <f t="shared" si="0"/>
        <v>9</v>
      </c>
    </row>
    <row r="25" spans="1:6" ht="12.75">
      <c r="A25" s="68" t="s">
        <v>42</v>
      </c>
      <c r="B25" s="69">
        <f t="shared" si="2"/>
        <v>14520.66</v>
      </c>
      <c r="C25" s="70">
        <v>103719</v>
      </c>
      <c r="D25" s="101">
        <v>102608</v>
      </c>
      <c r="E25" s="101">
        <v>104900</v>
      </c>
      <c r="F25" s="71">
        <f t="shared" si="0"/>
        <v>1181</v>
      </c>
    </row>
    <row r="26" spans="1:6" ht="12.75">
      <c r="A26" s="72" t="s">
        <v>46</v>
      </c>
      <c r="B26" s="73"/>
      <c r="C26" s="74">
        <v>100</v>
      </c>
      <c r="D26" s="100">
        <v>179</v>
      </c>
      <c r="E26" s="100">
        <v>191</v>
      </c>
      <c r="F26" s="71">
        <f t="shared" si="0"/>
        <v>91</v>
      </c>
    </row>
    <row r="27" spans="1:6" ht="12.75">
      <c r="A27" s="68" t="s">
        <v>42</v>
      </c>
      <c r="B27" s="69">
        <f t="shared" si="2"/>
        <v>6382.6</v>
      </c>
      <c r="C27" s="70">
        <v>63826</v>
      </c>
      <c r="D27" s="101">
        <v>51349</v>
      </c>
      <c r="E27" s="101">
        <v>52800</v>
      </c>
      <c r="F27" s="71">
        <f t="shared" si="0"/>
        <v>-11026</v>
      </c>
    </row>
    <row r="28" spans="1:6" ht="12.75">
      <c r="A28" s="72" t="s">
        <v>47</v>
      </c>
      <c r="B28" s="73"/>
      <c r="C28" s="74">
        <v>215</v>
      </c>
      <c r="D28" s="100">
        <v>304</v>
      </c>
      <c r="E28" s="100">
        <v>323</v>
      </c>
      <c r="F28" s="71">
        <f t="shared" si="0"/>
        <v>108</v>
      </c>
    </row>
    <row r="29" spans="1:6" ht="12.75">
      <c r="A29" s="68" t="s">
        <v>42</v>
      </c>
      <c r="B29" s="69">
        <f t="shared" si="2"/>
        <v>28231.005</v>
      </c>
      <c r="C29" s="70">
        <v>131307</v>
      </c>
      <c r="D29" s="101">
        <v>133289</v>
      </c>
      <c r="E29" s="101">
        <v>133400</v>
      </c>
      <c r="F29" s="71">
        <f t="shared" si="0"/>
        <v>2093</v>
      </c>
    </row>
    <row r="30" spans="1:6" ht="12.75">
      <c r="A30" s="72" t="s">
        <v>48</v>
      </c>
      <c r="B30" s="73"/>
      <c r="C30" s="74">
        <v>230</v>
      </c>
      <c r="D30" s="100">
        <v>259</v>
      </c>
      <c r="E30" s="100">
        <v>279</v>
      </c>
      <c r="F30" s="71">
        <f t="shared" si="0"/>
        <v>49</v>
      </c>
    </row>
    <row r="31" spans="1:6" ht="12.75">
      <c r="A31" s="68" t="s">
        <v>42</v>
      </c>
      <c r="B31" s="69">
        <f t="shared" si="2"/>
        <v>18646.33</v>
      </c>
      <c r="C31" s="70">
        <v>81071</v>
      </c>
      <c r="D31" s="101">
        <v>83722</v>
      </c>
      <c r="E31" s="101">
        <v>85700</v>
      </c>
      <c r="F31" s="71">
        <f t="shared" si="0"/>
        <v>4629</v>
      </c>
    </row>
    <row r="32" spans="1:6" ht="12.75">
      <c r="A32" s="72" t="s">
        <v>49</v>
      </c>
      <c r="B32" s="73"/>
      <c r="C32" s="74">
        <v>16</v>
      </c>
      <c r="D32" s="100">
        <v>24</v>
      </c>
      <c r="E32" s="100">
        <v>28</v>
      </c>
      <c r="F32" s="71">
        <f t="shared" si="0"/>
        <v>12</v>
      </c>
    </row>
    <row r="33" spans="1:6" ht="12.75">
      <c r="A33" s="68" t="s">
        <v>42</v>
      </c>
      <c r="B33" s="69">
        <f t="shared" si="2"/>
        <v>820.512</v>
      </c>
      <c r="C33" s="70">
        <v>51282</v>
      </c>
      <c r="D33" s="101">
        <v>54917</v>
      </c>
      <c r="E33" s="101">
        <v>43000</v>
      </c>
      <c r="F33" s="71">
        <f t="shared" si="0"/>
        <v>-8282</v>
      </c>
    </row>
    <row r="34" spans="1:6" ht="12.75">
      <c r="A34" s="72" t="s">
        <v>50</v>
      </c>
      <c r="B34" s="73"/>
      <c r="C34" s="74">
        <v>1080</v>
      </c>
      <c r="D34" s="100">
        <v>1077</v>
      </c>
      <c r="E34" s="100">
        <v>1106</v>
      </c>
      <c r="F34" s="71">
        <f t="shared" si="0"/>
        <v>26</v>
      </c>
    </row>
    <row r="35" spans="1:6" ht="12.75">
      <c r="A35" s="68" t="s">
        <v>42</v>
      </c>
      <c r="B35" s="69">
        <f t="shared" si="2"/>
        <v>120390.84</v>
      </c>
      <c r="C35" s="70">
        <v>111473</v>
      </c>
      <c r="D35" s="101">
        <v>113000</v>
      </c>
      <c r="E35" s="101">
        <v>113046</v>
      </c>
      <c r="F35" s="71">
        <f t="shared" si="0"/>
        <v>1573</v>
      </c>
    </row>
    <row r="36" spans="1:6" ht="12.75">
      <c r="A36" s="72" t="s">
        <v>51</v>
      </c>
      <c r="B36" s="73"/>
      <c r="C36" s="74">
        <v>10338</v>
      </c>
      <c r="D36" s="100">
        <v>10565</v>
      </c>
      <c r="E36" s="100">
        <v>10377</v>
      </c>
      <c r="F36" s="71">
        <f t="shared" si="0"/>
        <v>39</v>
      </c>
    </row>
    <row r="37" spans="1:6" ht="12.75">
      <c r="A37" s="68" t="s">
        <v>42</v>
      </c>
      <c r="B37" s="69">
        <f t="shared" si="2"/>
        <v>1072247.022</v>
      </c>
      <c r="C37" s="70">
        <v>103719</v>
      </c>
      <c r="D37" s="101">
        <v>104000</v>
      </c>
      <c r="E37" s="101">
        <v>106864</v>
      </c>
      <c r="F37" s="71">
        <f t="shared" si="0"/>
        <v>3145</v>
      </c>
    </row>
    <row r="38" spans="1:6" ht="12.75">
      <c r="A38" s="72" t="s">
        <v>52</v>
      </c>
      <c r="B38" s="73"/>
      <c r="C38" s="74">
        <v>17428</v>
      </c>
      <c r="D38" s="100">
        <v>16521</v>
      </c>
      <c r="E38" s="100">
        <v>16060</v>
      </c>
      <c r="F38" s="71">
        <f t="shared" si="0"/>
        <v>-1368</v>
      </c>
    </row>
    <row r="39" spans="1:6" ht="12.75">
      <c r="A39" s="68" t="s">
        <v>42</v>
      </c>
      <c r="B39" s="69">
        <f t="shared" si="2"/>
        <v>1112359.528</v>
      </c>
      <c r="C39" s="70">
        <v>63826</v>
      </c>
      <c r="D39" s="101">
        <v>64600</v>
      </c>
      <c r="E39" s="101">
        <v>67449</v>
      </c>
      <c r="F39" s="71">
        <f t="shared" si="0"/>
        <v>3623</v>
      </c>
    </row>
    <row r="40" spans="1:6" ht="12.75">
      <c r="A40" s="72" t="s">
        <v>53</v>
      </c>
      <c r="B40" s="73"/>
      <c r="C40" s="74">
        <v>2234</v>
      </c>
      <c r="D40" s="100">
        <v>2144</v>
      </c>
      <c r="E40" s="100">
        <v>2142</v>
      </c>
      <c r="F40" s="71">
        <f t="shared" si="0"/>
        <v>-92</v>
      </c>
    </row>
    <row r="41" spans="1:6" ht="12.75">
      <c r="A41" s="68" t="s">
        <v>42</v>
      </c>
      <c r="B41" s="69">
        <f t="shared" si="2"/>
        <v>90320.62</v>
      </c>
      <c r="C41" s="70">
        <v>40430</v>
      </c>
      <c r="D41" s="101">
        <v>49900</v>
      </c>
      <c r="E41" s="101">
        <v>51222</v>
      </c>
      <c r="F41" s="71">
        <f t="shared" si="0"/>
        <v>10792</v>
      </c>
    </row>
    <row r="42" spans="1:6" ht="12.75">
      <c r="A42" s="72" t="s">
        <v>54</v>
      </c>
      <c r="B42" s="73"/>
      <c r="C42" s="74">
        <v>1315</v>
      </c>
      <c r="D42" s="100">
        <v>1335</v>
      </c>
      <c r="E42" s="100">
        <v>1335</v>
      </c>
      <c r="F42" s="71">
        <f t="shared" si="0"/>
        <v>20</v>
      </c>
    </row>
    <row r="43" spans="1:6" ht="12.75">
      <c r="A43" s="68" t="s">
        <v>42</v>
      </c>
      <c r="B43" s="69">
        <f t="shared" si="2"/>
        <v>30931.43</v>
      </c>
      <c r="C43" s="70">
        <v>23522</v>
      </c>
      <c r="D43" s="101">
        <v>23500</v>
      </c>
      <c r="E43" s="101">
        <v>27424</v>
      </c>
      <c r="F43" s="71">
        <f t="shared" si="0"/>
        <v>3902</v>
      </c>
    </row>
    <row r="44" spans="1:6" ht="12.75">
      <c r="A44" s="72" t="s">
        <v>55</v>
      </c>
      <c r="B44" s="73"/>
      <c r="C44" s="74">
        <v>197</v>
      </c>
      <c r="D44" s="100">
        <v>166</v>
      </c>
      <c r="E44" s="100">
        <v>165</v>
      </c>
      <c r="F44" s="71">
        <f t="shared" si="0"/>
        <v>-32</v>
      </c>
    </row>
    <row r="45" spans="1:6" ht="12.75">
      <c r="A45" s="68" t="s">
        <v>42</v>
      </c>
      <c r="B45" s="69">
        <f t="shared" si="2"/>
        <v>17248.335</v>
      </c>
      <c r="C45" s="70">
        <v>87555</v>
      </c>
      <c r="D45" s="101">
        <v>102568</v>
      </c>
      <c r="E45" s="101">
        <v>102568</v>
      </c>
      <c r="F45" s="71">
        <f t="shared" si="0"/>
        <v>15013</v>
      </c>
    </row>
    <row r="46" spans="1:6" ht="12.75">
      <c r="A46" s="72" t="s">
        <v>55</v>
      </c>
      <c r="B46" s="73"/>
      <c r="C46" s="74">
        <v>212</v>
      </c>
      <c r="D46" s="100">
        <v>169</v>
      </c>
      <c r="E46" s="100">
        <v>166</v>
      </c>
      <c r="F46" s="71">
        <f t="shared" si="0"/>
        <v>-46</v>
      </c>
    </row>
    <row r="47" spans="1:6" ht="12.75">
      <c r="A47" s="68" t="s">
        <v>42</v>
      </c>
      <c r="B47" s="69">
        <f t="shared" si="2"/>
        <v>12491.888</v>
      </c>
      <c r="C47" s="70">
        <v>58924</v>
      </c>
      <c r="D47" s="101">
        <v>54800</v>
      </c>
      <c r="E47" s="101">
        <v>54800</v>
      </c>
      <c r="F47" s="71">
        <f t="shared" si="0"/>
        <v>-4124</v>
      </c>
    </row>
    <row r="48" spans="1:6" ht="12.75">
      <c r="A48" s="72" t="s">
        <v>56</v>
      </c>
      <c r="B48" s="73"/>
      <c r="C48" s="74">
        <v>50</v>
      </c>
      <c r="D48" s="100">
        <v>30</v>
      </c>
      <c r="E48" s="100">
        <v>30</v>
      </c>
      <c r="F48" s="71">
        <f t="shared" si="0"/>
        <v>-20</v>
      </c>
    </row>
    <row r="49" spans="1:6" ht="12.75">
      <c r="A49" s="68" t="s">
        <v>42</v>
      </c>
      <c r="B49" s="69">
        <f t="shared" si="2"/>
        <v>4376.4</v>
      </c>
      <c r="C49" s="70">
        <v>87528</v>
      </c>
      <c r="D49" s="101">
        <v>79458</v>
      </c>
      <c r="E49" s="101">
        <v>108713</v>
      </c>
      <c r="F49" s="71">
        <f t="shared" si="0"/>
        <v>21185</v>
      </c>
    </row>
    <row r="50" spans="1:6" ht="12.75">
      <c r="A50" s="72" t="s">
        <v>57</v>
      </c>
      <c r="B50" s="73"/>
      <c r="C50" s="74">
        <v>80</v>
      </c>
      <c r="D50" s="100">
        <v>65</v>
      </c>
      <c r="E50" s="100">
        <v>65</v>
      </c>
      <c r="F50" s="71">
        <f t="shared" si="0"/>
        <v>-15</v>
      </c>
    </row>
    <row r="51" spans="1:6" ht="12.75">
      <c r="A51" s="68" t="s">
        <v>42</v>
      </c>
      <c r="B51" s="69">
        <f t="shared" si="2"/>
        <v>2597.44</v>
      </c>
      <c r="C51" s="70">
        <v>32468</v>
      </c>
      <c r="D51" s="101">
        <v>39352</v>
      </c>
      <c r="E51" s="101">
        <v>58714</v>
      </c>
      <c r="F51" s="71">
        <f t="shared" si="0"/>
        <v>26246</v>
      </c>
    </row>
    <row r="52" spans="1:6" ht="12.75">
      <c r="A52" s="72" t="s">
        <v>58</v>
      </c>
      <c r="B52" s="73"/>
      <c r="C52" s="74">
        <v>88199</v>
      </c>
      <c r="D52" s="100">
        <v>86317</v>
      </c>
      <c r="E52" s="100">
        <v>86317</v>
      </c>
      <c r="F52" s="71">
        <f t="shared" si="0"/>
        <v>-1882</v>
      </c>
    </row>
    <row r="53" spans="1:6" ht="12.75">
      <c r="A53" s="68" t="s">
        <v>42</v>
      </c>
      <c r="B53" s="69">
        <f t="shared" si="2"/>
        <v>63944.275</v>
      </c>
      <c r="C53" s="70">
        <v>725</v>
      </c>
      <c r="D53" s="101">
        <v>759</v>
      </c>
      <c r="E53" s="101">
        <v>759</v>
      </c>
      <c r="F53" s="71">
        <f t="shared" si="0"/>
        <v>34</v>
      </c>
    </row>
    <row r="54" spans="1:6" ht="12.75">
      <c r="A54" s="72" t="s">
        <v>59</v>
      </c>
      <c r="B54" s="73"/>
      <c r="C54" s="74">
        <v>205</v>
      </c>
      <c r="D54" s="100">
        <v>233</v>
      </c>
      <c r="E54" s="100">
        <v>233</v>
      </c>
      <c r="F54" s="71">
        <f t="shared" si="0"/>
        <v>28</v>
      </c>
    </row>
    <row r="55" spans="1:6" ht="12.75">
      <c r="A55" s="68" t="s">
        <v>42</v>
      </c>
      <c r="B55" s="69">
        <f t="shared" si="2"/>
        <v>62914.91</v>
      </c>
      <c r="C55" s="70">
        <v>306902</v>
      </c>
      <c r="D55" s="101">
        <v>328373</v>
      </c>
      <c r="E55" s="101">
        <v>328373</v>
      </c>
      <c r="F55" s="71">
        <f t="shared" si="0"/>
        <v>21471</v>
      </c>
    </row>
    <row r="56" spans="1:6" ht="12.75">
      <c r="A56" s="72" t="s">
        <v>60</v>
      </c>
      <c r="B56" s="73"/>
      <c r="C56" s="74">
        <v>88199</v>
      </c>
      <c r="D56" s="100">
        <v>86317</v>
      </c>
      <c r="E56" s="100">
        <v>86317</v>
      </c>
      <c r="F56" s="71">
        <f t="shared" si="0"/>
        <v>-1882</v>
      </c>
    </row>
    <row r="57" spans="1:6" ht="12.75">
      <c r="A57" s="68" t="s">
        <v>42</v>
      </c>
      <c r="B57" s="69">
        <f t="shared" si="2"/>
        <v>118804.053</v>
      </c>
      <c r="C57" s="70">
        <v>1347</v>
      </c>
      <c r="D57" s="101">
        <v>1468</v>
      </c>
      <c r="E57" s="101">
        <v>1468</v>
      </c>
      <c r="F57" s="71">
        <f t="shared" si="0"/>
        <v>121</v>
      </c>
    </row>
    <row r="58" spans="1:6" ht="12.75">
      <c r="A58" s="72" t="s">
        <v>61</v>
      </c>
      <c r="B58" s="73"/>
      <c r="C58" s="74">
        <v>45429</v>
      </c>
      <c r="D58" s="100">
        <v>47358</v>
      </c>
      <c r="E58" s="100">
        <v>47358</v>
      </c>
      <c r="F58" s="71">
        <f t="shared" si="0"/>
        <v>1929</v>
      </c>
    </row>
    <row r="59" spans="1:6" ht="12.75">
      <c r="A59" s="68" t="s">
        <v>42</v>
      </c>
      <c r="B59" s="69">
        <f t="shared" si="2"/>
        <v>7495.785</v>
      </c>
      <c r="C59" s="70">
        <v>165</v>
      </c>
      <c r="D59" s="101">
        <v>160</v>
      </c>
      <c r="E59" s="101">
        <v>160</v>
      </c>
      <c r="F59" s="71">
        <f t="shared" si="0"/>
        <v>-5</v>
      </c>
    </row>
    <row r="60" spans="1:6" ht="12.75">
      <c r="A60" s="72" t="s">
        <v>62</v>
      </c>
      <c r="B60" s="76"/>
      <c r="C60" s="74">
        <v>45429</v>
      </c>
      <c r="D60" s="100">
        <v>47358</v>
      </c>
      <c r="E60" s="100">
        <v>47358</v>
      </c>
      <c r="F60" s="71">
        <f t="shared" si="0"/>
        <v>1929</v>
      </c>
    </row>
    <row r="61" spans="1:6" ht="12.75">
      <c r="A61" s="77" t="s">
        <v>42</v>
      </c>
      <c r="B61" s="78">
        <f>(C60*C61)/1000</f>
        <v>12311.259</v>
      </c>
      <c r="C61" s="79">
        <v>271</v>
      </c>
      <c r="D61" s="102">
        <v>122</v>
      </c>
      <c r="E61" s="102">
        <v>122</v>
      </c>
      <c r="F61" s="80">
        <f t="shared" si="0"/>
        <v>-149</v>
      </c>
    </row>
  </sheetData>
  <mergeCells count="2">
    <mergeCell ref="A2:A3"/>
    <mergeCell ref="F2:F3"/>
  </mergeCells>
  <printOptions/>
  <pageMargins left="0.75" right="0.75" top="1" bottom="1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B26" sqref="B26"/>
    </sheetView>
  </sheetViews>
  <sheetFormatPr defaultColWidth="9.33203125" defaultRowHeight="12.75"/>
  <cols>
    <col min="1" max="1" width="63.83203125" style="0" bestFit="1" customWidth="1"/>
  </cols>
  <sheetData>
    <row r="2" spans="1:7" ht="12.75">
      <c r="A2" s="81" t="s">
        <v>63</v>
      </c>
      <c r="B2" s="82"/>
      <c r="C2" s="82"/>
      <c r="D2" s="82"/>
      <c r="E2" s="82"/>
      <c r="F2" s="82"/>
      <c r="G2" s="82"/>
    </row>
    <row r="3" spans="1:7" ht="12.75">
      <c r="A3" s="82"/>
      <c r="B3" s="111" t="s">
        <v>64</v>
      </c>
      <c r="C3" s="111"/>
      <c r="D3" s="112"/>
      <c r="E3" s="111" t="s">
        <v>65</v>
      </c>
      <c r="F3" s="111"/>
      <c r="G3" s="111"/>
    </row>
    <row r="4" spans="1:7" ht="12.75">
      <c r="A4" s="84" t="s">
        <v>66</v>
      </c>
      <c r="B4" s="83" t="s">
        <v>9</v>
      </c>
      <c r="C4" s="83" t="s">
        <v>10</v>
      </c>
      <c r="D4" s="83" t="s">
        <v>11</v>
      </c>
      <c r="E4" s="83" t="s">
        <v>9</v>
      </c>
      <c r="F4" s="83" t="s">
        <v>10</v>
      </c>
      <c r="G4" s="83" t="s">
        <v>11</v>
      </c>
    </row>
    <row r="5" spans="1:7" ht="12.75">
      <c r="A5" s="82" t="s">
        <v>67</v>
      </c>
      <c r="B5" s="85">
        <v>9776</v>
      </c>
      <c r="C5" s="85">
        <v>626</v>
      </c>
      <c r="D5" s="85">
        <f>B5-C5</f>
        <v>9150</v>
      </c>
      <c r="E5" s="85">
        <v>11429</v>
      </c>
      <c r="F5" s="85">
        <v>626</v>
      </c>
      <c r="G5" s="85">
        <f>E5-F5</f>
        <v>10803</v>
      </c>
    </row>
    <row r="6" spans="1:7" ht="12.75">
      <c r="A6" s="82" t="s">
        <v>68</v>
      </c>
      <c r="B6" s="85">
        <v>0</v>
      </c>
      <c r="C6" s="85">
        <v>0</v>
      </c>
      <c r="D6" s="85">
        <f>B6-C6</f>
        <v>0</v>
      </c>
      <c r="E6" s="85">
        <v>0</v>
      </c>
      <c r="F6" s="85">
        <v>0</v>
      </c>
      <c r="G6" s="85">
        <f aca="true" t="shared" si="0" ref="G6:G24">E6-F6</f>
        <v>0</v>
      </c>
    </row>
    <row r="7" spans="1:7" ht="12.75">
      <c r="A7" s="82" t="s">
        <v>69</v>
      </c>
      <c r="B7" s="85">
        <v>0</v>
      </c>
      <c r="C7" s="85">
        <v>0</v>
      </c>
      <c r="D7" s="86">
        <f>B7-C7</f>
        <v>0</v>
      </c>
      <c r="E7" s="85">
        <v>0</v>
      </c>
      <c r="F7" s="85">
        <v>0</v>
      </c>
      <c r="G7" s="85">
        <f t="shared" si="0"/>
        <v>0</v>
      </c>
    </row>
    <row r="8" spans="1:7" ht="12.75">
      <c r="A8" s="82" t="s">
        <v>70</v>
      </c>
      <c r="B8" s="85">
        <v>0</v>
      </c>
      <c r="C8" s="85">
        <v>0</v>
      </c>
      <c r="D8" s="86">
        <f aca="true" t="shared" si="1" ref="D8:D24">B8-C8</f>
        <v>0</v>
      </c>
      <c r="E8" s="85">
        <v>0</v>
      </c>
      <c r="F8" s="85">
        <v>0</v>
      </c>
      <c r="G8" s="85">
        <f t="shared" si="0"/>
        <v>0</v>
      </c>
    </row>
    <row r="9" spans="1:7" ht="12.75">
      <c r="A9" s="82" t="s">
        <v>71</v>
      </c>
      <c r="B9" s="85">
        <v>0</v>
      </c>
      <c r="C9" s="85">
        <v>0</v>
      </c>
      <c r="D9" s="86">
        <f t="shared" si="1"/>
        <v>0</v>
      </c>
      <c r="E9" s="85">
        <v>0</v>
      </c>
      <c r="F9" s="85">
        <v>0</v>
      </c>
      <c r="G9" s="85">
        <f t="shared" si="0"/>
        <v>0</v>
      </c>
    </row>
    <row r="10" spans="1:7" ht="12.75">
      <c r="A10" s="82" t="s">
        <v>72</v>
      </c>
      <c r="B10" s="85">
        <v>0</v>
      </c>
      <c r="C10" s="85">
        <v>0</v>
      </c>
      <c r="D10" s="86">
        <f t="shared" si="1"/>
        <v>0</v>
      </c>
      <c r="E10" s="85">
        <v>0</v>
      </c>
      <c r="F10" s="85">
        <v>0</v>
      </c>
      <c r="G10" s="85">
        <f t="shared" si="0"/>
        <v>0</v>
      </c>
    </row>
    <row r="11" spans="1:7" ht="12.75">
      <c r="A11" s="82" t="s">
        <v>73</v>
      </c>
      <c r="B11" s="85">
        <v>0</v>
      </c>
      <c r="C11" s="85">
        <v>0</v>
      </c>
      <c r="D11" s="86">
        <f t="shared" si="1"/>
        <v>0</v>
      </c>
      <c r="E11" s="85">
        <v>0</v>
      </c>
      <c r="F11" s="85">
        <v>0</v>
      </c>
      <c r="G11" s="86">
        <f t="shared" si="0"/>
        <v>0</v>
      </c>
    </row>
    <row r="12" spans="1:7" ht="12.75">
      <c r="A12" s="82" t="s">
        <v>74</v>
      </c>
      <c r="B12" s="85">
        <v>0</v>
      </c>
      <c r="C12" s="85">
        <v>0</v>
      </c>
      <c r="D12" s="86">
        <f t="shared" si="1"/>
        <v>0</v>
      </c>
      <c r="E12" s="85">
        <v>0</v>
      </c>
      <c r="F12" s="85">
        <v>0</v>
      </c>
      <c r="G12" s="86">
        <f t="shared" si="0"/>
        <v>0</v>
      </c>
    </row>
    <row r="13" spans="1:7" ht="12.75">
      <c r="A13" s="82" t="s">
        <v>75</v>
      </c>
      <c r="B13" s="85">
        <v>0</v>
      </c>
      <c r="C13" s="85">
        <v>0</v>
      </c>
      <c r="D13" s="86">
        <f t="shared" si="1"/>
        <v>0</v>
      </c>
      <c r="E13" s="85">
        <v>0</v>
      </c>
      <c r="F13" s="85">
        <v>0</v>
      </c>
      <c r="G13" s="86">
        <f t="shared" si="0"/>
        <v>0</v>
      </c>
    </row>
    <row r="14" spans="1:7" ht="12.75">
      <c r="A14" s="82" t="s">
        <v>76</v>
      </c>
      <c r="B14" s="85">
        <v>0</v>
      </c>
      <c r="C14" s="85">
        <v>0</v>
      </c>
      <c r="D14" s="86">
        <f t="shared" si="1"/>
        <v>0</v>
      </c>
      <c r="E14" s="85">
        <v>1006</v>
      </c>
      <c r="F14" s="85">
        <v>500</v>
      </c>
      <c r="G14" s="86">
        <f t="shared" si="0"/>
        <v>506</v>
      </c>
    </row>
    <row r="15" spans="1:7" ht="12.75">
      <c r="A15" s="82" t="s">
        <v>77</v>
      </c>
      <c r="B15" s="85">
        <v>0</v>
      </c>
      <c r="C15" s="85">
        <v>0</v>
      </c>
      <c r="D15" s="86">
        <f t="shared" si="1"/>
        <v>0</v>
      </c>
      <c r="E15" s="85">
        <v>0</v>
      </c>
      <c r="F15" s="85">
        <v>0</v>
      </c>
      <c r="G15" s="86">
        <f t="shared" si="0"/>
        <v>0</v>
      </c>
    </row>
    <row r="16" spans="1:7" ht="12.75">
      <c r="A16" s="82" t="s">
        <v>78</v>
      </c>
      <c r="B16" s="85">
        <v>0</v>
      </c>
      <c r="C16" s="85">
        <v>0</v>
      </c>
      <c r="D16" s="86">
        <f t="shared" si="1"/>
        <v>0</v>
      </c>
      <c r="E16" s="85">
        <v>0</v>
      </c>
      <c r="F16" s="85">
        <v>0</v>
      </c>
      <c r="G16" s="86">
        <f t="shared" si="0"/>
        <v>0</v>
      </c>
    </row>
    <row r="17" spans="1:7" ht="12.75">
      <c r="A17" s="82" t="s">
        <v>79</v>
      </c>
      <c r="B17" s="85">
        <v>0</v>
      </c>
      <c r="C17" s="85">
        <v>0</v>
      </c>
      <c r="D17" s="86">
        <f t="shared" si="1"/>
        <v>0</v>
      </c>
      <c r="E17" s="85">
        <v>0</v>
      </c>
      <c r="F17" s="85">
        <v>0</v>
      </c>
      <c r="G17" s="86">
        <f t="shared" si="0"/>
        <v>0</v>
      </c>
    </row>
    <row r="18" spans="1:7" ht="12.75">
      <c r="A18" s="82" t="s">
        <v>80</v>
      </c>
      <c r="B18" s="85">
        <v>0</v>
      </c>
      <c r="C18" s="85">
        <v>0</v>
      </c>
      <c r="D18" s="87">
        <f t="shared" si="1"/>
        <v>0</v>
      </c>
      <c r="E18" s="85">
        <v>0</v>
      </c>
      <c r="F18" s="85">
        <v>0</v>
      </c>
      <c r="G18" s="86">
        <f t="shared" si="0"/>
        <v>0</v>
      </c>
    </row>
    <row r="19" spans="1:7" ht="12.75">
      <c r="A19" s="82" t="s">
        <v>81</v>
      </c>
      <c r="B19" s="85">
        <v>0</v>
      </c>
      <c r="C19" s="85">
        <v>0</v>
      </c>
      <c r="D19" s="86">
        <f t="shared" si="1"/>
        <v>0</v>
      </c>
      <c r="E19" s="85">
        <v>0</v>
      </c>
      <c r="F19" s="85">
        <v>0</v>
      </c>
      <c r="G19" s="86">
        <f t="shared" si="0"/>
        <v>0</v>
      </c>
    </row>
    <row r="20" spans="1:7" ht="12.75">
      <c r="A20" s="82" t="s">
        <v>82</v>
      </c>
      <c r="B20" s="85">
        <v>0</v>
      </c>
      <c r="C20" s="85">
        <v>0</v>
      </c>
      <c r="D20" s="86">
        <f t="shared" si="1"/>
        <v>0</v>
      </c>
      <c r="E20" s="85">
        <v>0</v>
      </c>
      <c r="F20" s="85">
        <v>0</v>
      </c>
      <c r="G20" s="86">
        <f t="shared" si="0"/>
        <v>0</v>
      </c>
    </row>
    <row r="21" spans="1:7" ht="12.75">
      <c r="A21" s="82" t="s">
        <v>83</v>
      </c>
      <c r="B21" s="85">
        <v>0</v>
      </c>
      <c r="C21" s="85">
        <v>0</v>
      </c>
      <c r="D21" s="86">
        <f t="shared" si="1"/>
        <v>0</v>
      </c>
      <c r="E21" s="85">
        <v>0</v>
      </c>
      <c r="F21" s="85">
        <v>0</v>
      </c>
      <c r="G21" s="86">
        <f t="shared" si="0"/>
        <v>0</v>
      </c>
    </row>
    <row r="22" spans="1:7" ht="12.75">
      <c r="A22" s="82" t="s">
        <v>84</v>
      </c>
      <c r="B22" s="85">
        <v>0</v>
      </c>
      <c r="C22" s="85">
        <v>0</v>
      </c>
      <c r="D22" s="86">
        <f t="shared" si="1"/>
        <v>0</v>
      </c>
      <c r="E22" s="85">
        <v>0</v>
      </c>
      <c r="F22" s="85">
        <v>0</v>
      </c>
      <c r="G22" s="86">
        <f t="shared" si="0"/>
        <v>0</v>
      </c>
    </row>
    <row r="23" spans="1:7" ht="12.75">
      <c r="A23" s="82" t="s">
        <v>85</v>
      </c>
      <c r="B23" s="85">
        <v>0</v>
      </c>
      <c r="C23" s="85">
        <v>0</v>
      </c>
      <c r="D23" s="86">
        <f t="shared" si="1"/>
        <v>0</v>
      </c>
      <c r="E23" s="85">
        <v>0</v>
      </c>
      <c r="F23" s="85">
        <v>0</v>
      </c>
      <c r="G23" s="86">
        <f t="shared" si="0"/>
        <v>0</v>
      </c>
    </row>
    <row r="24" spans="1:7" ht="12.75">
      <c r="A24" s="82" t="s">
        <v>86</v>
      </c>
      <c r="B24" s="85">
        <v>0</v>
      </c>
      <c r="C24" s="85">
        <v>0</v>
      </c>
      <c r="D24" s="86">
        <f t="shared" si="1"/>
        <v>0</v>
      </c>
      <c r="E24" s="85">
        <v>0</v>
      </c>
      <c r="F24" s="85">
        <v>0</v>
      </c>
      <c r="G24" s="86">
        <f t="shared" si="0"/>
        <v>0</v>
      </c>
    </row>
  </sheetData>
  <mergeCells count="2">
    <mergeCell ref="B3:D3"/>
    <mergeCell ref="E3:G3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33203125" defaultRowHeight="12.75"/>
  <cols>
    <col min="1" max="1" width="36.66015625" style="0" bestFit="1" customWidth="1"/>
    <col min="2" max="2" width="13.5" style="0" customWidth="1"/>
  </cols>
  <sheetData>
    <row r="1" ht="12.75">
      <c r="A1" s="88" t="s">
        <v>87</v>
      </c>
    </row>
    <row r="3" spans="1:2" ht="12.75">
      <c r="A3" s="89" t="s">
        <v>88</v>
      </c>
      <c r="B3" s="89"/>
    </row>
    <row r="4" spans="1:2" ht="12.75">
      <c r="A4" s="89" t="s">
        <v>89</v>
      </c>
      <c r="B4" s="89"/>
    </row>
    <row r="6" spans="1:3" ht="12.75">
      <c r="A6" s="113" t="s">
        <v>90</v>
      </c>
      <c r="B6" s="113"/>
      <c r="C6" s="113"/>
    </row>
    <row r="7" spans="1:3" ht="12.75">
      <c r="A7" s="113"/>
      <c r="B7" s="113"/>
      <c r="C7" s="113"/>
    </row>
    <row r="8" spans="1:3" ht="12.75">
      <c r="A8" s="113"/>
      <c r="B8" s="113"/>
      <c r="C8" s="113"/>
    </row>
    <row r="9" spans="1:3" ht="12.75">
      <c r="A9" s="113"/>
      <c r="B9" s="113"/>
      <c r="C9" s="113"/>
    </row>
  </sheetData>
  <mergeCells count="1">
    <mergeCell ref="A6:C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Striegler Mortensen</dc:creator>
  <cp:keywords/>
  <dc:description/>
  <cp:lastModifiedBy>CI</cp:lastModifiedBy>
  <cp:lastPrinted>2006-10-27T13:45:43Z</cp:lastPrinted>
  <dcterms:created xsi:type="dcterms:W3CDTF">2006-06-16T07:14:01Z</dcterms:created>
  <dcterms:modified xsi:type="dcterms:W3CDTF">2006-10-27T13:45:55Z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{6F85F5F1-23C5-4C7C-9F71-12BC18248233}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false</vt:bool>
  </property>
  <property fmtid="{D5CDD505-2E9C-101B-9397-08002B2CF9AE}" pid="10" name="FujitsuDocumentOpenedAndNotYetMarkedAsEDocInExcel">
    <vt:bool>false</vt:bool>
  </property>
</Properties>
</file>