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55" windowHeight="8190" tabRatio="978" activeTab="0"/>
  </bookViews>
  <sheets>
    <sheet name="Forskelle siden August" sheetId="1" r:id="rId1"/>
  </sheets>
  <definedNames>
    <definedName name="_xlnm.Print_Area" localSheetId="0">'Forskelle siden August'!$A$1:$L$70</definedName>
  </definedNames>
  <calcPr fullCalcOnLoad="1"/>
</workbook>
</file>

<file path=xl/sharedStrings.xml><?xml version="1.0" encoding="utf-8"?>
<sst xmlns="http://schemas.openxmlformats.org/spreadsheetml/2006/main" count="120" uniqueCount="90">
  <si>
    <t>Forskel</t>
  </si>
  <si>
    <t>Strukturtilpasning og gældssanering</t>
  </si>
  <si>
    <t>Øget salg af pladser</t>
  </si>
  <si>
    <t>Rådgivning og rådgivningsinstitutioner</t>
  </si>
  <si>
    <t>Generelt merforbrug på bevillingsområdet</t>
  </si>
  <si>
    <t>Generelt mindreforbrug på bevillingsområdet</t>
  </si>
  <si>
    <t>Mindreforbrug på PISA-midler</t>
  </si>
  <si>
    <t>Mindreforbrug på befordring</t>
  </si>
  <si>
    <t>Merforbrug på befordring</t>
  </si>
  <si>
    <t>Køb af undervisning i andre kommuner</t>
  </si>
  <si>
    <t>Miljø i alt</t>
  </si>
  <si>
    <t>Sundhed i alt</t>
  </si>
  <si>
    <t>Administration i alt</t>
  </si>
  <si>
    <t>Merforbrug på konsulentudgifter</t>
  </si>
  <si>
    <t>Merforbrug vedrørende udgifter til kontorhold m.v.</t>
  </si>
  <si>
    <t>Forsinket byggeri samt elektronisk patientjournal</t>
  </si>
  <si>
    <t>Oktober-prognosen</t>
  </si>
  <si>
    <t>August-prognosen</t>
  </si>
  <si>
    <t>Forskelle i budgettet samt forventede afvigelser mellem August-prognosen og Oktober-prognosen</t>
  </si>
  <si>
    <t>Bev. Ændringer</t>
  </si>
  <si>
    <t>Forskel ml. august og oktober, når der ses bort fra de bev. ændr.</t>
  </si>
  <si>
    <t>Lavere forventet opsparing</t>
  </si>
  <si>
    <t>Forklaring på forskel</t>
  </si>
  <si>
    <t>Puljerne bliver forventeligt brugt</t>
  </si>
  <si>
    <t>Lavere forbrug på dagplejen</t>
  </si>
  <si>
    <t>Stigende tilskud til puljeinst.</t>
  </si>
  <si>
    <t>Rådgivning og rådgivningsinst.</t>
  </si>
  <si>
    <t>Højere forventet opsparing</t>
  </si>
  <si>
    <t>Et generelt øget forbrug</t>
  </si>
  <si>
    <t>Ændret skøn vedr. demografireg.</t>
  </si>
  <si>
    <t>Et generelt lavere forbrug</t>
  </si>
  <si>
    <t>Lavere forbrug vedr. PISA-midler</t>
  </si>
  <si>
    <t>Lavere forbrug vedr. FFA</t>
  </si>
  <si>
    <t>Lavere skøn vedr. befordringsudg.</t>
  </si>
  <si>
    <t>Højere skøn vedr. befordringsudg.</t>
  </si>
  <si>
    <t>Højere skøn vedr. ABA-Doman</t>
  </si>
  <si>
    <t>Lavere skøn ift. køb af undervisning</t>
  </si>
  <si>
    <t>Lavere forbrug vedr. byggeri</t>
  </si>
  <si>
    <t>Stigende udgifter til konsulenter</t>
  </si>
  <si>
    <t>Stigende udgifter til kontorhold m.v.</t>
  </si>
  <si>
    <t>Mindreforbrug</t>
  </si>
  <si>
    <t>Merforbrug</t>
  </si>
  <si>
    <t>Hovedklumper</t>
  </si>
  <si>
    <t>Børneplan</t>
  </si>
  <si>
    <t>Forældrebetaling</t>
  </si>
  <si>
    <t>ikke-implementeret besparelse</t>
  </si>
  <si>
    <t>Dagtilbud i alt</t>
  </si>
  <si>
    <t>Afsat til opsparing</t>
  </si>
  <si>
    <t>Ikke-implementerede besparelser</t>
  </si>
  <si>
    <t xml:space="preserve">Ændring i udgifter og indtægter </t>
  </si>
  <si>
    <t>Fritidshjem og klubber i alt</t>
  </si>
  <si>
    <t>Fritidshjem og klubber special i alt</t>
  </si>
  <si>
    <t>Ikke-etablerede pladser</t>
  </si>
  <si>
    <t>(1.000 kr.)</t>
  </si>
  <si>
    <t>Daginstitutionernes opsparing</t>
  </si>
  <si>
    <t>Forsinkelse i iværksættelse af pladser i Børneplanen</t>
  </si>
  <si>
    <t>Endnu ikke udmeldt puljemidler</t>
  </si>
  <si>
    <t>Tilskud til puljeinstitutioner</t>
  </si>
  <si>
    <t>Stigning i efterspørgslen til privat dagpleje</t>
  </si>
  <si>
    <t>Stigning i efterspørgslen til privat børnepasning</t>
  </si>
  <si>
    <t>Køb og salg af pladser</t>
  </si>
  <si>
    <t>Special-daginstitutionernes opsparing</t>
  </si>
  <si>
    <t>Overførsel til 2008 vedrørende forebyggende foranstaltninger</t>
  </si>
  <si>
    <t>Fritidshjemmenes og klubbernes opsparing</t>
  </si>
  <si>
    <t>Demografiregulering</t>
  </si>
  <si>
    <t>Special-fritidshjemmenes og klubbernes opsparing</t>
  </si>
  <si>
    <t>Oprettelse af nye pladser</t>
  </si>
  <si>
    <t>Skolernes opsparing</t>
  </si>
  <si>
    <t>Ændret udmøntningstakt vedrørende Faglighed For Alle</t>
  </si>
  <si>
    <t>Specialskolernes opsparing</t>
  </si>
  <si>
    <t>Afskrivning af indtægter fra salg af pladser</t>
  </si>
  <si>
    <t>Overførsel til 2008 vedrørende ABA-Doman</t>
  </si>
  <si>
    <t>Undervisning i alt</t>
  </si>
  <si>
    <t>Specialundervisning i alt</t>
  </si>
  <si>
    <t>Dagtilbud special i alt</t>
  </si>
  <si>
    <t>Samlet</t>
  </si>
  <si>
    <t>Undervisning</t>
  </si>
  <si>
    <t>Specialundervisning</t>
  </si>
  <si>
    <t>Netto</t>
  </si>
  <si>
    <t>Dagtilbud</t>
  </si>
  <si>
    <t>Dagtilbud - special</t>
  </si>
  <si>
    <t>Administration</t>
  </si>
  <si>
    <t>Fritidshjem og klubber</t>
  </si>
  <si>
    <t>Fritidshjem og klubber - special</t>
  </si>
  <si>
    <t>Sundhed</t>
  </si>
  <si>
    <t>Miljø</t>
  </si>
  <si>
    <t>Pr. oktober</t>
  </si>
  <si>
    <t>Pr. august</t>
  </si>
  <si>
    <t>Bev. ændr.</t>
  </si>
  <si>
    <t>Bevillingsområde                     (1.000 kr.)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</si>
</sst>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#,##0.0"/>
    <numFmt numFmtId="169" formatCode="0.0"/>
    <numFmt numFmtId="170" formatCode="#,##0.0000"/>
    <numFmt numFmtId="171" formatCode="0.000"/>
    <numFmt numFmtId="172" formatCode="0.0000"/>
    <numFmt numFmtId="173" formatCode="#,##0.000"/>
    <numFmt numFmtId="174" formatCode="#,##0.00000"/>
  </numFmts>
  <fonts count="9">
    <font>
      <sz val="10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0"/>
      <name val="Times New Roman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 topLeftCell="A1">
      <selection activeCell="A2" sqref="A2"/>
    </sheetView>
  </sheetViews>
  <sheetFormatPr defaultColWidth="9.140625" defaultRowHeight="12.75"/>
  <cols>
    <col min="1" max="1" width="50.57421875" style="0" customWidth="1"/>
    <col min="2" max="2" width="14.28125" style="1" customWidth="1"/>
    <col min="3" max="3" width="11.28125" style="1" bestFit="1" customWidth="1"/>
    <col min="4" max="4" width="10.57421875" style="1" bestFit="1" customWidth="1"/>
    <col min="5" max="5" width="14.28125" style="0" customWidth="1"/>
    <col min="6" max="6" width="11.28125" style="0" bestFit="1" customWidth="1"/>
    <col min="7" max="7" width="26.8515625" style="0" hidden="1" customWidth="1"/>
    <col min="8" max="8" width="16.28125" style="0" hidden="1" customWidth="1"/>
    <col min="9" max="9" width="11.28125" style="0" bestFit="1" customWidth="1"/>
    <col min="10" max="10" width="14.00390625" style="0" bestFit="1" customWidth="1"/>
    <col min="11" max="11" width="56.00390625" style="0" bestFit="1" customWidth="1"/>
    <col min="12" max="12" width="30.00390625" style="0" customWidth="1"/>
  </cols>
  <sheetData>
    <row r="1" ht="18">
      <c r="A1" s="2" t="s">
        <v>18</v>
      </c>
    </row>
    <row r="2" ht="12.75">
      <c r="A2" s="6" t="s">
        <v>53</v>
      </c>
    </row>
    <row r="3" spans="1:12" ht="12.75">
      <c r="A3" s="6"/>
      <c r="B3" s="11" t="s">
        <v>16</v>
      </c>
      <c r="C3" s="11"/>
      <c r="D3" s="11"/>
      <c r="E3" s="12" t="s">
        <v>17</v>
      </c>
      <c r="F3" s="12"/>
      <c r="G3" s="12"/>
      <c r="H3" s="12"/>
      <c r="I3" s="12"/>
      <c r="J3" t="s">
        <v>19</v>
      </c>
      <c r="K3" t="s">
        <v>20</v>
      </c>
      <c r="L3" t="s">
        <v>22</v>
      </c>
    </row>
    <row r="4" spans="2:12" ht="12.75">
      <c r="B4" s="7" t="s">
        <v>40</v>
      </c>
      <c r="C4" s="7" t="s">
        <v>41</v>
      </c>
      <c r="D4" s="8" t="s">
        <v>78</v>
      </c>
      <c r="E4" s="7" t="s">
        <v>40</v>
      </c>
      <c r="F4" s="7" t="s">
        <v>41</v>
      </c>
      <c r="G4" t="s">
        <v>42</v>
      </c>
      <c r="I4" s="3" t="s">
        <v>78</v>
      </c>
      <c r="J4" s="3" t="s">
        <v>78</v>
      </c>
      <c r="K4" s="3" t="s">
        <v>78</v>
      </c>
      <c r="L4" s="4"/>
    </row>
    <row r="5" spans="1:12" ht="12.75">
      <c r="A5" s="3" t="s">
        <v>79</v>
      </c>
      <c r="B5" s="5"/>
      <c r="C5" s="5"/>
      <c r="D5" s="5"/>
      <c r="E5" s="5"/>
      <c r="F5" s="5"/>
      <c r="G5" t="s">
        <v>79</v>
      </c>
      <c r="I5" s="4"/>
      <c r="J5" s="4"/>
      <c r="K5" s="4"/>
      <c r="L5" s="4"/>
    </row>
    <row r="6" spans="1:12" ht="12.75">
      <c r="A6" s="4" t="s">
        <v>52</v>
      </c>
      <c r="B6" s="5">
        <v>-28100</v>
      </c>
      <c r="C6" s="5">
        <v>0</v>
      </c>
      <c r="D6" s="5">
        <f aca="true" t="shared" si="0" ref="D6:D15">B6+C6</f>
        <v>-28100</v>
      </c>
      <c r="E6" s="5">
        <v>-90000</v>
      </c>
      <c r="F6" s="5">
        <v>0</v>
      </c>
      <c r="G6" t="s">
        <v>43</v>
      </c>
      <c r="H6">
        <v>31</v>
      </c>
      <c r="I6" s="5">
        <f aca="true" t="shared" si="1" ref="I6:I15">E6+F6</f>
        <v>-90000</v>
      </c>
      <c r="J6" s="5">
        <f>-61900</f>
        <v>-61900</v>
      </c>
      <c r="K6" s="5">
        <f>I6-J6-D6</f>
        <v>0</v>
      </c>
      <c r="L6" s="10"/>
    </row>
    <row r="7" spans="1:12" ht="12.75">
      <c r="A7" s="4" t="s">
        <v>54</v>
      </c>
      <c r="B7" s="5">
        <v>-20000</v>
      </c>
      <c r="C7" s="5">
        <v>0</v>
      </c>
      <c r="D7" s="5">
        <f t="shared" si="0"/>
        <v>-20000</v>
      </c>
      <c r="E7" s="5">
        <v>-70000</v>
      </c>
      <c r="F7" s="5">
        <v>0</v>
      </c>
      <c r="G7" t="s">
        <v>44</v>
      </c>
      <c r="H7">
        <v>-16</v>
      </c>
      <c r="I7" s="5">
        <f t="shared" si="1"/>
        <v>-70000</v>
      </c>
      <c r="J7" s="5">
        <v>0</v>
      </c>
      <c r="K7" s="5">
        <f aca="true" t="shared" si="2" ref="K7:K14">I7-J7-D7</f>
        <v>-50000</v>
      </c>
      <c r="L7" s="10" t="s">
        <v>21</v>
      </c>
    </row>
    <row r="8" spans="1:12" ht="12.75">
      <c r="A8" s="4" t="s">
        <v>55</v>
      </c>
      <c r="B8" s="5">
        <v>-9000</v>
      </c>
      <c r="C8" s="5">
        <v>0</v>
      </c>
      <c r="D8" s="5">
        <f t="shared" si="0"/>
        <v>-9000</v>
      </c>
      <c r="E8" s="5">
        <v>-9000</v>
      </c>
      <c r="F8" s="5">
        <v>0</v>
      </c>
      <c r="G8" t="s">
        <v>45</v>
      </c>
      <c r="H8">
        <v>3.5</v>
      </c>
      <c r="I8" s="5">
        <f t="shared" si="1"/>
        <v>-9000</v>
      </c>
      <c r="J8" s="5">
        <v>0</v>
      </c>
      <c r="K8" s="5">
        <f t="shared" si="2"/>
        <v>0</v>
      </c>
      <c r="L8" s="10"/>
    </row>
    <row r="9" spans="1:12" ht="12.75">
      <c r="A9" s="4" t="s">
        <v>56</v>
      </c>
      <c r="B9" s="5">
        <v>-2551</v>
      </c>
      <c r="C9" s="5">
        <v>0</v>
      </c>
      <c r="D9" s="5">
        <f t="shared" si="0"/>
        <v>-2551</v>
      </c>
      <c r="E9" s="5">
        <v>-31600</v>
      </c>
      <c r="F9" s="5">
        <v>0</v>
      </c>
      <c r="I9" s="5">
        <f t="shared" si="1"/>
        <v>-31600</v>
      </c>
      <c r="J9" s="5">
        <v>1263</v>
      </c>
      <c r="K9" s="5">
        <f t="shared" si="2"/>
        <v>-30312</v>
      </c>
      <c r="L9" s="10" t="s">
        <v>23</v>
      </c>
    </row>
    <row r="10" spans="1:12" ht="12.75">
      <c r="A10" s="4" t="s">
        <v>58</v>
      </c>
      <c r="B10" s="5">
        <v>0</v>
      </c>
      <c r="C10" s="5">
        <v>0</v>
      </c>
      <c r="D10" s="5">
        <f t="shared" si="0"/>
        <v>0</v>
      </c>
      <c r="E10" s="5">
        <v>0</v>
      </c>
      <c r="F10" s="5">
        <v>3700</v>
      </c>
      <c r="I10" s="5">
        <f t="shared" si="1"/>
        <v>3700</v>
      </c>
      <c r="J10" s="5">
        <v>-9300</v>
      </c>
      <c r="K10" s="5">
        <f t="shared" si="2"/>
        <v>13000</v>
      </c>
      <c r="L10" s="10" t="s">
        <v>24</v>
      </c>
    </row>
    <row r="11" spans="1:12" ht="12.75">
      <c r="A11" s="4" t="s">
        <v>59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13000</v>
      </c>
      <c r="I11" s="5">
        <f t="shared" si="1"/>
        <v>13000</v>
      </c>
      <c r="J11" s="5">
        <v>13000</v>
      </c>
      <c r="K11" s="5">
        <f t="shared" si="2"/>
        <v>0</v>
      </c>
      <c r="L11" s="10"/>
    </row>
    <row r="12" spans="1:12" ht="12.75">
      <c r="A12" s="4" t="s">
        <v>60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7000</v>
      </c>
      <c r="I12" s="5">
        <f t="shared" si="1"/>
        <v>7000</v>
      </c>
      <c r="J12" s="5">
        <v>7000</v>
      </c>
      <c r="K12" s="5">
        <f t="shared" si="2"/>
        <v>0</v>
      </c>
      <c r="L12" s="10"/>
    </row>
    <row r="13" spans="1:12" ht="12.75">
      <c r="A13" s="4" t="s">
        <v>1</v>
      </c>
      <c r="B13" s="5">
        <v>-13000</v>
      </c>
      <c r="C13" s="5">
        <v>0</v>
      </c>
      <c r="D13" s="5">
        <f t="shared" si="0"/>
        <v>-13000</v>
      </c>
      <c r="E13" s="5">
        <v>0</v>
      </c>
      <c r="F13" s="5">
        <v>0</v>
      </c>
      <c r="I13" s="5">
        <f t="shared" si="1"/>
        <v>0</v>
      </c>
      <c r="J13" s="5">
        <v>13000</v>
      </c>
      <c r="K13" s="5">
        <f t="shared" si="2"/>
        <v>0</v>
      </c>
      <c r="L13" s="10"/>
    </row>
    <row r="14" spans="1:12" ht="12.75">
      <c r="A14" s="4" t="s">
        <v>57</v>
      </c>
      <c r="B14" s="5">
        <v>0</v>
      </c>
      <c r="C14" s="5">
        <v>2150</v>
      </c>
      <c r="D14" s="5">
        <f t="shared" si="0"/>
        <v>2150</v>
      </c>
      <c r="E14" s="5">
        <v>0</v>
      </c>
      <c r="F14" s="5">
        <v>2800</v>
      </c>
      <c r="I14" s="5">
        <f t="shared" si="1"/>
        <v>2800</v>
      </c>
      <c r="J14" s="5">
        <v>2800</v>
      </c>
      <c r="K14" s="5">
        <f t="shared" si="2"/>
        <v>-2150</v>
      </c>
      <c r="L14" s="10" t="s">
        <v>25</v>
      </c>
    </row>
    <row r="15" spans="1:12" ht="12.75">
      <c r="A15" s="3" t="s">
        <v>46</v>
      </c>
      <c r="B15" s="7">
        <f>SUM(B6:B14)</f>
        <v>-72651</v>
      </c>
      <c r="C15" s="7">
        <f>SUM(C6:C14)</f>
        <v>2150</v>
      </c>
      <c r="D15" s="7">
        <f t="shared" si="0"/>
        <v>-70501</v>
      </c>
      <c r="E15" s="7">
        <f>SUM(E6:E14)</f>
        <v>-200600</v>
      </c>
      <c r="F15" s="7">
        <f>SUM(F6:F14)</f>
        <v>26500</v>
      </c>
      <c r="G15" t="s">
        <v>47</v>
      </c>
      <c r="H15">
        <f>-10-4</f>
        <v>-14</v>
      </c>
      <c r="I15" s="7">
        <f t="shared" si="1"/>
        <v>-174100</v>
      </c>
      <c r="J15" s="7">
        <f>SUM(J6:J14)</f>
        <v>-34137</v>
      </c>
      <c r="K15" s="7">
        <f>SUM(K6:K14)</f>
        <v>-69462</v>
      </c>
      <c r="L15" s="10"/>
    </row>
    <row r="16" spans="1:12" ht="12.75">
      <c r="A16" s="3" t="s">
        <v>80</v>
      </c>
      <c r="B16" s="5"/>
      <c r="C16" s="5"/>
      <c r="D16" s="5"/>
      <c r="E16" s="5"/>
      <c r="F16" s="5"/>
      <c r="G16" t="s">
        <v>76</v>
      </c>
      <c r="I16" s="5"/>
      <c r="J16" s="5"/>
      <c r="K16" s="4"/>
      <c r="L16" s="10"/>
    </row>
    <row r="17" spans="1:12" ht="12.75">
      <c r="A17" s="4" t="s">
        <v>61</v>
      </c>
      <c r="B17" s="5">
        <v>-3561</v>
      </c>
      <c r="C17" s="5">
        <v>0</v>
      </c>
      <c r="D17" s="9">
        <f>B17+C17</f>
        <v>-3561</v>
      </c>
      <c r="E17" s="5">
        <v>-2391</v>
      </c>
      <c r="F17" s="5">
        <v>0</v>
      </c>
      <c r="I17" s="5">
        <f>E17+F17</f>
        <v>-2391</v>
      </c>
      <c r="J17" s="5">
        <v>0</v>
      </c>
      <c r="K17" s="5">
        <f>I17-J17-D17</f>
        <v>1170</v>
      </c>
      <c r="L17" s="10" t="s">
        <v>27</v>
      </c>
    </row>
    <row r="18" spans="1:12" ht="12.75">
      <c r="A18" s="4" t="s">
        <v>62</v>
      </c>
      <c r="B18" s="9">
        <v>-2000</v>
      </c>
      <c r="C18" s="9">
        <v>0</v>
      </c>
      <c r="D18" s="9">
        <f>B18+C18</f>
        <v>-2000</v>
      </c>
      <c r="E18" s="9">
        <v>-2000</v>
      </c>
      <c r="F18" s="9">
        <v>0</v>
      </c>
      <c r="G18" t="s">
        <v>49</v>
      </c>
      <c r="H18">
        <f>22-1.5</f>
        <v>20.5</v>
      </c>
      <c r="I18" s="5">
        <f>E18+F18</f>
        <v>-2000</v>
      </c>
      <c r="J18" s="5">
        <v>0</v>
      </c>
      <c r="K18" s="5">
        <f>I18-J18-D18</f>
        <v>0</v>
      </c>
      <c r="L18" s="10"/>
    </row>
    <row r="19" spans="1:12" ht="12.75">
      <c r="A19" s="4" t="s">
        <v>2</v>
      </c>
      <c r="B19" s="9">
        <v>-5208</v>
      </c>
      <c r="C19" s="9">
        <v>0</v>
      </c>
      <c r="D19" s="9">
        <f>B19+C19</f>
        <v>-5208</v>
      </c>
      <c r="E19" s="9">
        <v>0</v>
      </c>
      <c r="F19" s="9">
        <v>0</v>
      </c>
      <c r="I19" s="5">
        <f>E19+F19</f>
        <v>0</v>
      </c>
      <c r="J19" s="5">
        <v>0</v>
      </c>
      <c r="K19" s="5">
        <f>I19-J19-D19</f>
        <v>5208</v>
      </c>
      <c r="L19" s="10" t="s">
        <v>2</v>
      </c>
    </row>
    <row r="20" spans="1:12" ht="12.75">
      <c r="A20" s="4" t="s">
        <v>3</v>
      </c>
      <c r="B20" s="9">
        <v>-152</v>
      </c>
      <c r="C20" s="9">
        <v>0</v>
      </c>
      <c r="D20" s="9">
        <f>B20+C20</f>
        <v>-152</v>
      </c>
      <c r="E20" s="9">
        <v>0</v>
      </c>
      <c r="F20" s="9">
        <v>0</v>
      </c>
      <c r="I20" s="5">
        <f>E20+F20</f>
        <v>0</v>
      </c>
      <c r="J20" s="5">
        <v>0</v>
      </c>
      <c r="K20" s="5">
        <f>I20-J20-D20</f>
        <v>152</v>
      </c>
      <c r="L20" s="10" t="s">
        <v>26</v>
      </c>
    </row>
    <row r="21" spans="1:12" ht="12.75">
      <c r="A21" s="3" t="s">
        <v>74</v>
      </c>
      <c r="B21" s="7">
        <f>SUM(B17:B20)</f>
        <v>-10921</v>
      </c>
      <c r="C21" s="7">
        <f>SUM(C17:C20)</f>
        <v>0</v>
      </c>
      <c r="D21" s="7">
        <f>B21+C21</f>
        <v>-10921</v>
      </c>
      <c r="E21" s="7">
        <f>SUM(E17:E20)</f>
        <v>-4391</v>
      </c>
      <c r="F21" s="7">
        <f>SUM(F17:F20)</f>
        <v>0</v>
      </c>
      <c r="I21" s="7">
        <f>E21+F21</f>
        <v>-4391</v>
      </c>
      <c r="J21" s="7">
        <f>SUM(J17:J20)</f>
        <v>0</v>
      </c>
      <c r="K21" s="7">
        <f>SUM(K17:K20)</f>
        <v>6530</v>
      </c>
      <c r="L21" s="10"/>
    </row>
    <row r="22" spans="1:12" ht="12.75">
      <c r="A22" s="3" t="s">
        <v>82</v>
      </c>
      <c r="B22" s="5"/>
      <c r="C22" s="5"/>
      <c r="D22" s="5"/>
      <c r="E22" s="5"/>
      <c r="F22" s="5"/>
      <c r="G22" t="s">
        <v>48</v>
      </c>
      <c r="H22">
        <v>5.3</v>
      </c>
      <c r="I22" s="5"/>
      <c r="J22" s="5"/>
      <c r="K22" s="4"/>
      <c r="L22" s="10"/>
    </row>
    <row r="23" spans="1:12" ht="12.75">
      <c r="A23" s="4" t="s">
        <v>63</v>
      </c>
      <c r="B23" s="5">
        <v>0</v>
      </c>
      <c r="C23" s="5">
        <v>30810</v>
      </c>
      <c r="D23" s="5">
        <f>B23+C23</f>
        <v>30810</v>
      </c>
      <c r="E23" s="5">
        <v>0</v>
      </c>
      <c r="F23" s="5">
        <v>11500</v>
      </c>
      <c r="I23" s="5">
        <f>E23+F23</f>
        <v>11500</v>
      </c>
      <c r="J23" s="5">
        <v>0</v>
      </c>
      <c r="K23" s="5">
        <f>I23-J23-D23</f>
        <v>-19310</v>
      </c>
      <c r="L23" s="10" t="s">
        <v>21</v>
      </c>
    </row>
    <row r="24" spans="1:12" ht="12.75">
      <c r="A24" s="4" t="s">
        <v>64</v>
      </c>
      <c r="B24" s="5">
        <v>0</v>
      </c>
      <c r="C24" s="5">
        <v>0</v>
      </c>
      <c r="D24" s="5">
        <f>B24+C24</f>
        <v>0</v>
      </c>
      <c r="E24" s="5">
        <v>0</v>
      </c>
      <c r="F24" s="5">
        <v>4400</v>
      </c>
      <c r="I24" s="5">
        <f>E24+F24</f>
        <v>4400</v>
      </c>
      <c r="J24" s="5">
        <v>-807</v>
      </c>
      <c r="K24" s="5">
        <f>I24-J24-D24</f>
        <v>5207</v>
      </c>
      <c r="L24" s="10" t="s">
        <v>29</v>
      </c>
    </row>
    <row r="25" spans="1:12" ht="12.75">
      <c r="A25" s="4" t="s">
        <v>4</v>
      </c>
      <c r="B25" s="5">
        <v>0</v>
      </c>
      <c r="C25" s="5">
        <v>2581</v>
      </c>
      <c r="D25" s="5">
        <f>B25+C25</f>
        <v>2581</v>
      </c>
      <c r="E25" s="5">
        <v>0</v>
      </c>
      <c r="F25" s="5">
        <v>324</v>
      </c>
      <c r="I25" s="5">
        <f>E25+F25</f>
        <v>324</v>
      </c>
      <c r="J25" s="5">
        <v>0</v>
      </c>
      <c r="K25" s="5">
        <f>I25-J25-D25</f>
        <v>-2257</v>
      </c>
      <c r="L25" s="10" t="s">
        <v>28</v>
      </c>
    </row>
    <row r="26" spans="1:12" ht="12.75">
      <c r="A26" s="3" t="s">
        <v>50</v>
      </c>
      <c r="B26" s="7">
        <f>SUM(B23:B25)</f>
        <v>0</v>
      </c>
      <c r="C26" s="7">
        <f>SUM(C23:C25)</f>
        <v>33391</v>
      </c>
      <c r="D26" s="7">
        <f>B26+C26</f>
        <v>33391</v>
      </c>
      <c r="E26" s="7">
        <f>SUM(E23:E25)</f>
        <v>0</v>
      </c>
      <c r="F26" s="7">
        <f>SUM(F23:F25)</f>
        <v>16224</v>
      </c>
      <c r="I26" s="7">
        <f>E26+F26</f>
        <v>16224</v>
      </c>
      <c r="J26" s="7">
        <f>SUM(J23:J25)</f>
        <v>-807</v>
      </c>
      <c r="K26" s="7">
        <f>SUM(K23:K25)</f>
        <v>-16360</v>
      </c>
      <c r="L26" s="10"/>
    </row>
    <row r="27" spans="1:12" ht="12.75">
      <c r="A27" s="3" t="s">
        <v>83</v>
      </c>
      <c r="B27" s="5"/>
      <c r="C27" s="5"/>
      <c r="D27" s="5"/>
      <c r="E27" s="5"/>
      <c r="F27" s="5"/>
      <c r="I27" s="5"/>
      <c r="J27" s="5"/>
      <c r="K27" s="4"/>
      <c r="L27" s="10"/>
    </row>
    <row r="28" spans="1:12" ht="12.75">
      <c r="A28" s="4" t="s">
        <v>65</v>
      </c>
      <c r="B28" s="5">
        <v>-5628</v>
      </c>
      <c r="C28" s="5">
        <v>0</v>
      </c>
      <c r="D28" s="5">
        <f>B28+C28</f>
        <v>-5628</v>
      </c>
      <c r="E28" s="5">
        <v>-4900</v>
      </c>
      <c r="F28" s="5">
        <v>0</v>
      </c>
      <c r="I28" s="5">
        <f>E28+F28</f>
        <v>-4900</v>
      </c>
      <c r="J28" s="5">
        <v>0</v>
      </c>
      <c r="K28" s="5">
        <f>I28-J28-D28</f>
        <v>728</v>
      </c>
      <c r="L28" s="10" t="s">
        <v>27</v>
      </c>
    </row>
    <row r="29" spans="1:12" ht="12.75">
      <c r="A29" s="4" t="s">
        <v>66</v>
      </c>
      <c r="B29" s="5">
        <v>0</v>
      </c>
      <c r="C29" s="5">
        <v>0</v>
      </c>
      <c r="D29" s="5">
        <f>B29+C29</f>
        <v>0</v>
      </c>
      <c r="E29" s="5">
        <v>0</v>
      </c>
      <c r="F29" s="5">
        <v>12400</v>
      </c>
      <c r="I29" s="5">
        <f>E29+F29</f>
        <v>12400</v>
      </c>
      <c r="J29" s="5">
        <v>12400</v>
      </c>
      <c r="K29" s="5">
        <f>I29-J29-D29</f>
        <v>0</v>
      </c>
      <c r="L29" s="10"/>
    </row>
    <row r="30" spans="1:12" ht="12.75">
      <c r="A30" s="4" t="s">
        <v>2</v>
      </c>
      <c r="B30" s="5">
        <v>-3200</v>
      </c>
      <c r="C30" s="5">
        <v>0</v>
      </c>
      <c r="D30" s="5">
        <f>B30+C30</f>
        <v>-3200</v>
      </c>
      <c r="E30" s="5">
        <v>0</v>
      </c>
      <c r="F30" s="5">
        <v>0</v>
      </c>
      <c r="I30" s="5">
        <f>E30+F30</f>
        <v>0</v>
      </c>
      <c r="J30" s="5">
        <v>0</v>
      </c>
      <c r="K30" s="5">
        <f>I30-J30-D30</f>
        <v>3200</v>
      </c>
      <c r="L30" s="10" t="s">
        <v>2</v>
      </c>
    </row>
    <row r="31" spans="1:12" ht="12.75">
      <c r="A31" s="4" t="s">
        <v>5</v>
      </c>
      <c r="B31" s="5">
        <v>-1372</v>
      </c>
      <c r="C31" s="5">
        <v>0</v>
      </c>
      <c r="D31" s="5">
        <f>B31+C31</f>
        <v>-1372</v>
      </c>
      <c r="E31" s="5">
        <v>-35</v>
      </c>
      <c r="F31" s="5">
        <v>0</v>
      </c>
      <c r="I31" s="5">
        <f>E31+F31</f>
        <v>-35</v>
      </c>
      <c r="J31" s="5">
        <v>-115</v>
      </c>
      <c r="K31" s="5">
        <f>I31-J31-D31</f>
        <v>1452</v>
      </c>
      <c r="L31" s="10" t="s">
        <v>30</v>
      </c>
    </row>
    <row r="32" spans="1:12" ht="12.75">
      <c r="A32" s="3" t="s">
        <v>51</v>
      </c>
      <c r="B32" s="7">
        <f>SUM(B28:B31)</f>
        <v>-10200</v>
      </c>
      <c r="C32" s="7">
        <f>SUM(C28:C31)</f>
        <v>0</v>
      </c>
      <c r="D32" s="7">
        <f>B32+C32</f>
        <v>-10200</v>
      </c>
      <c r="E32" s="7">
        <f>SUM(E28:E31)</f>
        <v>-4935</v>
      </c>
      <c r="F32" s="7">
        <f>SUM(F28:F31)</f>
        <v>12400</v>
      </c>
      <c r="I32" s="7">
        <f>E32+F32</f>
        <v>7465</v>
      </c>
      <c r="J32" s="7">
        <f>SUM(J28:J31)</f>
        <v>12285</v>
      </c>
      <c r="K32" s="7">
        <f>SUM(K28:K31)</f>
        <v>5380</v>
      </c>
      <c r="L32" s="10"/>
    </row>
    <row r="33" spans="1:12" ht="12.75">
      <c r="A33" s="3" t="s">
        <v>76</v>
      </c>
      <c r="B33" s="5"/>
      <c r="C33" s="5"/>
      <c r="D33" s="5"/>
      <c r="E33" s="5"/>
      <c r="F33" s="5"/>
      <c r="I33" s="5"/>
      <c r="J33" s="5"/>
      <c r="K33" s="4"/>
      <c r="L33" s="10"/>
    </row>
    <row r="34" spans="1:12" ht="12.75">
      <c r="A34" s="4" t="s">
        <v>67</v>
      </c>
      <c r="B34" s="5">
        <v>0</v>
      </c>
      <c r="C34" s="5">
        <v>27425</v>
      </c>
      <c r="D34" s="5">
        <f aca="true" t="shared" si="3" ref="D34:D39">B34+C34</f>
        <v>27425</v>
      </c>
      <c r="E34" s="5">
        <v>0</v>
      </c>
      <c r="F34" s="5">
        <v>28800</v>
      </c>
      <c r="I34" s="5">
        <f aca="true" t="shared" si="4" ref="I34:I39">E34+F34</f>
        <v>28800</v>
      </c>
      <c r="J34" s="5">
        <v>0</v>
      </c>
      <c r="K34" s="5">
        <f>I34-J34-D34</f>
        <v>1375</v>
      </c>
      <c r="L34" s="10" t="s">
        <v>27</v>
      </c>
    </row>
    <row r="35" spans="1:12" ht="12.75">
      <c r="A35" s="4" t="s">
        <v>68</v>
      </c>
      <c r="B35" s="5">
        <v>-13000</v>
      </c>
      <c r="C35" s="5">
        <v>0</v>
      </c>
      <c r="D35" s="5">
        <f t="shared" si="3"/>
        <v>-13000</v>
      </c>
      <c r="E35" s="5">
        <v>-8291</v>
      </c>
      <c r="F35" s="5">
        <v>0</v>
      </c>
      <c r="I35" s="5">
        <f t="shared" si="4"/>
        <v>-8291</v>
      </c>
      <c r="J35" s="5">
        <v>0</v>
      </c>
      <c r="K35" s="5">
        <f>I35-J35-D35</f>
        <v>4709</v>
      </c>
      <c r="L35" s="10" t="s">
        <v>32</v>
      </c>
    </row>
    <row r="36" spans="1:12" ht="12.75">
      <c r="A36" s="4" t="s">
        <v>6</v>
      </c>
      <c r="B36" s="5">
        <v>-4116</v>
      </c>
      <c r="C36" s="5">
        <v>0</v>
      </c>
      <c r="D36" s="5">
        <f t="shared" si="3"/>
        <v>-4116</v>
      </c>
      <c r="E36" s="5">
        <v>0</v>
      </c>
      <c r="F36" s="5">
        <v>0</v>
      </c>
      <c r="I36" s="5">
        <f t="shared" si="4"/>
        <v>0</v>
      </c>
      <c r="J36" s="5">
        <v>0</v>
      </c>
      <c r="K36" s="5">
        <f>I36-J36-D36</f>
        <v>4116</v>
      </c>
      <c r="L36" s="10" t="s">
        <v>31</v>
      </c>
    </row>
    <row r="37" spans="1:12" ht="12.75">
      <c r="A37" s="4" t="s">
        <v>7</v>
      </c>
      <c r="B37" s="5">
        <v>-2200</v>
      </c>
      <c r="C37" s="5">
        <v>0</v>
      </c>
      <c r="D37" s="5">
        <f t="shared" si="3"/>
        <v>-2200</v>
      </c>
      <c r="E37" s="5">
        <v>0</v>
      </c>
      <c r="F37" s="5">
        <v>0</v>
      </c>
      <c r="I37" s="5">
        <f t="shared" si="4"/>
        <v>0</v>
      </c>
      <c r="J37" s="5">
        <v>-2700</v>
      </c>
      <c r="K37" s="5">
        <f>I37-J37-D37</f>
        <v>4900</v>
      </c>
      <c r="L37" s="10" t="s">
        <v>33</v>
      </c>
    </row>
    <row r="38" spans="1:12" ht="12.75">
      <c r="A38" s="4" t="s">
        <v>5</v>
      </c>
      <c r="B38" s="5">
        <v>-573</v>
      </c>
      <c r="C38" s="5">
        <v>0</v>
      </c>
      <c r="D38" s="5">
        <f t="shared" si="3"/>
        <v>-573</v>
      </c>
      <c r="E38" s="5">
        <v>0</v>
      </c>
      <c r="F38" s="5">
        <v>0</v>
      </c>
      <c r="I38" s="5">
        <f t="shared" si="4"/>
        <v>0</v>
      </c>
      <c r="J38" s="5">
        <v>2310</v>
      </c>
      <c r="K38" s="5">
        <f>I38-J38-D38</f>
        <v>-1737</v>
      </c>
      <c r="L38" s="10" t="s">
        <v>28</v>
      </c>
    </row>
    <row r="39" spans="1:12" ht="12.75">
      <c r="A39" s="3" t="s">
        <v>72</v>
      </c>
      <c r="B39" s="7">
        <f>SUM(B34:B38)</f>
        <v>-19889</v>
      </c>
      <c r="C39" s="7">
        <f>SUM(C34:C38)</f>
        <v>27425</v>
      </c>
      <c r="D39" s="7">
        <f t="shared" si="3"/>
        <v>7536</v>
      </c>
      <c r="E39" s="7">
        <f>SUM(E34:E38)</f>
        <v>-8291</v>
      </c>
      <c r="F39" s="7">
        <f>SUM(F34:F38)</f>
        <v>28800</v>
      </c>
      <c r="I39" s="7">
        <f t="shared" si="4"/>
        <v>20509</v>
      </c>
      <c r="J39" s="7">
        <f>SUM(J34:J38)</f>
        <v>-390</v>
      </c>
      <c r="K39" s="7">
        <f>SUM(K34:K38)</f>
        <v>13363</v>
      </c>
      <c r="L39" s="10"/>
    </row>
    <row r="40" spans="1:12" ht="12.75">
      <c r="A40" s="3" t="s">
        <v>77</v>
      </c>
      <c r="B40" s="5"/>
      <c r="C40" s="5"/>
      <c r="D40" s="5"/>
      <c r="E40" s="5"/>
      <c r="F40" s="5"/>
      <c r="I40" s="5"/>
      <c r="J40" s="5"/>
      <c r="K40" s="4"/>
      <c r="L40" s="10"/>
    </row>
    <row r="41" spans="1:12" ht="12.75">
      <c r="A41" s="4" t="s">
        <v>69</v>
      </c>
      <c r="B41" s="5">
        <v>0</v>
      </c>
      <c r="C41" s="5">
        <v>2360</v>
      </c>
      <c r="D41" s="5">
        <f aca="true" t="shared" si="5" ref="D41:D47">B41+C41</f>
        <v>2360</v>
      </c>
      <c r="E41" s="5">
        <v>-17300</v>
      </c>
      <c r="F41" s="5">
        <v>0</v>
      </c>
      <c r="I41" s="5">
        <f aca="true" t="shared" si="6" ref="I41:I47">E41+F41</f>
        <v>-17300</v>
      </c>
      <c r="J41" s="5">
        <v>0</v>
      </c>
      <c r="K41" s="5">
        <f aca="true" t="shared" si="7" ref="K41:K46">I41-J41-D41</f>
        <v>-19660</v>
      </c>
      <c r="L41" s="10" t="s">
        <v>21</v>
      </c>
    </row>
    <row r="42" spans="1:12" ht="12.75">
      <c r="A42" s="4" t="s">
        <v>8</v>
      </c>
      <c r="B42" s="5">
        <v>0</v>
      </c>
      <c r="C42" s="5">
        <v>685</v>
      </c>
      <c r="D42" s="5">
        <f t="shared" si="5"/>
        <v>685</v>
      </c>
      <c r="E42" s="5">
        <v>0</v>
      </c>
      <c r="F42" s="5">
        <v>0</v>
      </c>
      <c r="I42" s="5">
        <f t="shared" si="6"/>
        <v>0</v>
      </c>
      <c r="J42" s="5">
        <v>0</v>
      </c>
      <c r="K42" s="5">
        <f t="shared" si="7"/>
        <v>-685</v>
      </c>
      <c r="L42" s="10" t="s">
        <v>34</v>
      </c>
    </row>
    <row r="43" spans="1:12" ht="12.75">
      <c r="A43" s="4" t="s">
        <v>70</v>
      </c>
      <c r="B43" s="5">
        <v>0</v>
      </c>
      <c r="C43" s="5">
        <v>0</v>
      </c>
      <c r="D43" s="5">
        <f t="shared" si="5"/>
        <v>0</v>
      </c>
      <c r="E43" s="5">
        <v>0</v>
      </c>
      <c r="F43" s="5">
        <v>1300</v>
      </c>
      <c r="I43" s="5">
        <f t="shared" si="6"/>
        <v>1300</v>
      </c>
      <c r="J43" s="5">
        <v>1300</v>
      </c>
      <c r="K43" s="5">
        <f t="shared" si="7"/>
        <v>0</v>
      </c>
      <c r="L43" s="10"/>
    </row>
    <row r="44" spans="1:12" ht="12.75">
      <c r="A44" s="4" t="s">
        <v>71</v>
      </c>
      <c r="B44" s="5">
        <v>0</v>
      </c>
      <c r="C44" s="5">
        <v>0</v>
      </c>
      <c r="D44" s="5">
        <f t="shared" si="5"/>
        <v>0</v>
      </c>
      <c r="E44" s="5">
        <v>-1500</v>
      </c>
      <c r="F44" s="5">
        <v>0</v>
      </c>
      <c r="I44" s="5">
        <f t="shared" si="6"/>
        <v>-1500</v>
      </c>
      <c r="J44" s="5">
        <v>0</v>
      </c>
      <c r="K44" s="5">
        <f t="shared" si="7"/>
        <v>-1500</v>
      </c>
      <c r="L44" s="10" t="s">
        <v>35</v>
      </c>
    </row>
    <row r="45" spans="1:12" ht="12.75">
      <c r="A45" s="4" t="s">
        <v>4</v>
      </c>
      <c r="B45" s="5">
        <v>0</v>
      </c>
      <c r="C45" s="5">
        <v>1153</v>
      </c>
      <c r="D45" s="5">
        <f t="shared" si="5"/>
        <v>1153</v>
      </c>
      <c r="E45" s="5">
        <v>0</v>
      </c>
      <c r="F45" s="5">
        <v>0</v>
      </c>
      <c r="I45" s="5">
        <f t="shared" si="6"/>
        <v>0</v>
      </c>
      <c r="J45" s="5">
        <v>6129</v>
      </c>
      <c r="K45" s="5">
        <f t="shared" si="7"/>
        <v>-7282</v>
      </c>
      <c r="L45" s="10" t="s">
        <v>28</v>
      </c>
    </row>
    <row r="46" spans="1:12" ht="12.75">
      <c r="A46" s="4" t="s">
        <v>9</v>
      </c>
      <c r="B46" s="5">
        <v>-3980</v>
      </c>
      <c r="C46" s="5">
        <v>0</v>
      </c>
      <c r="D46" s="5">
        <f t="shared" si="5"/>
        <v>-3980</v>
      </c>
      <c r="E46" s="5">
        <v>0</v>
      </c>
      <c r="F46" s="5">
        <v>0</v>
      </c>
      <c r="I46" s="5">
        <f t="shared" si="6"/>
        <v>0</v>
      </c>
      <c r="J46" s="5">
        <v>-4800</v>
      </c>
      <c r="K46" s="5">
        <f t="shared" si="7"/>
        <v>8780</v>
      </c>
      <c r="L46" s="10" t="s">
        <v>36</v>
      </c>
    </row>
    <row r="47" spans="1:12" ht="12.75">
      <c r="A47" s="3" t="s">
        <v>73</v>
      </c>
      <c r="B47" s="7">
        <f>SUM(B41:B46)</f>
        <v>-3980</v>
      </c>
      <c r="C47" s="7">
        <f>SUM(C41:C46)</f>
        <v>4198</v>
      </c>
      <c r="D47" s="7">
        <f t="shared" si="5"/>
        <v>218</v>
      </c>
      <c r="E47" s="7">
        <f>SUM(E41:E46)</f>
        <v>-18800</v>
      </c>
      <c r="F47" s="7">
        <f>SUM(F41:F46)</f>
        <v>1300</v>
      </c>
      <c r="I47" s="7">
        <f t="shared" si="6"/>
        <v>-17500</v>
      </c>
      <c r="J47" s="7">
        <f>SUM(J41:J46)</f>
        <v>2629</v>
      </c>
      <c r="K47" s="7">
        <f>SUM(K41:K46)</f>
        <v>-20347</v>
      </c>
      <c r="L47" s="10"/>
    </row>
    <row r="48" spans="1:12" ht="12.75">
      <c r="A48" s="3" t="s">
        <v>85</v>
      </c>
      <c r="B48" s="5"/>
      <c r="C48" s="5"/>
      <c r="D48" s="5"/>
      <c r="E48" s="5"/>
      <c r="F48" s="5"/>
      <c r="I48" s="5"/>
      <c r="J48" s="5"/>
      <c r="K48" s="4"/>
      <c r="L48" s="10"/>
    </row>
    <row r="49" spans="1:12" ht="12.75">
      <c r="A49" s="4" t="s">
        <v>4</v>
      </c>
      <c r="B49" s="5">
        <v>0</v>
      </c>
      <c r="C49" s="5">
        <v>50</v>
      </c>
      <c r="D49" s="5">
        <f>B49+C49</f>
        <v>50</v>
      </c>
      <c r="E49" s="5">
        <v>0</v>
      </c>
      <c r="F49" s="5">
        <v>12</v>
      </c>
      <c r="I49" s="5">
        <f>E49+F49</f>
        <v>12</v>
      </c>
      <c r="J49" s="5">
        <v>0</v>
      </c>
      <c r="K49" s="5">
        <f>I49-J49-D49</f>
        <v>-38</v>
      </c>
      <c r="L49" s="10" t="s">
        <v>28</v>
      </c>
    </row>
    <row r="50" spans="1:12" ht="12.75">
      <c r="A50" s="3" t="s">
        <v>10</v>
      </c>
      <c r="B50" s="7">
        <f>SUM(B49:B49)</f>
        <v>0</v>
      </c>
      <c r="C50" s="7">
        <f>SUM(C49:C49)</f>
        <v>50</v>
      </c>
      <c r="D50" s="7">
        <f>B50+C50</f>
        <v>50</v>
      </c>
      <c r="E50" s="7">
        <f>SUM(E49:E49)</f>
        <v>0</v>
      </c>
      <c r="F50" s="7">
        <f>SUM(F49:F49)</f>
        <v>12</v>
      </c>
      <c r="I50" s="7">
        <f>E50+F50</f>
        <v>12</v>
      </c>
      <c r="J50" s="7">
        <f>SUM(J49:J49)</f>
        <v>0</v>
      </c>
      <c r="K50" s="7">
        <f>SUM(K49:K49)</f>
        <v>-38</v>
      </c>
      <c r="L50" s="10"/>
    </row>
    <row r="51" spans="1:12" ht="12.75">
      <c r="A51" s="3" t="s">
        <v>84</v>
      </c>
      <c r="B51" s="5"/>
      <c r="C51" s="5"/>
      <c r="D51" s="5"/>
      <c r="E51" s="5"/>
      <c r="F51" s="5"/>
      <c r="I51" s="5"/>
      <c r="J51" s="5"/>
      <c r="K51" s="4"/>
      <c r="L51" s="10"/>
    </row>
    <row r="52" spans="1:12" ht="12.75">
      <c r="A52" s="4" t="s">
        <v>15</v>
      </c>
      <c r="B52" s="5">
        <v>-10503</v>
      </c>
      <c r="C52" s="5">
        <v>0</v>
      </c>
      <c r="D52" s="5">
        <f>B52+C52</f>
        <v>-10503</v>
      </c>
      <c r="E52" s="5">
        <v>-89</v>
      </c>
      <c r="F52" s="5">
        <v>0</v>
      </c>
      <c r="I52" s="5">
        <f>E52+F52</f>
        <v>-89</v>
      </c>
      <c r="J52" s="5">
        <v>1600</v>
      </c>
      <c r="K52" s="5">
        <f>I52-J52-D52</f>
        <v>8814</v>
      </c>
      <c r="L52" s="10" t="s">
        <v>37</v>
      </c>
    </row>
    <row r="53" spans="1:12" ht="12.75">
      <c r="A53" s="3" t="s">
        <v>11</v>
      </c>
      <c r="B53" s="7">
        <f>SUM(B52:B52)</f>
        <v>-10503</v>
      </c>
      <c r="C53" s="7">
        <f>SUM(C52:C52)</f>
        <v>0</v>
      </c>
      <c r="D53" s="7">
        <f>B53+C53</f>
        <v>-10503</v>
      </c>
      <c r="E53" s="7">
        <f>SUM(E52:E52)</f>
        <v>-89</v>
      </c>
      <c r="F53" s="7">
        <f>SUM(F52:F52)</f>
        <v>0</v>
      </c>
      <c r="I53" s="7">
        <f>E53+F53</f>
        <v>-89</v>
      </c>
      <c r="J53" s="7">
        <f>SUM(J52:J52)</f>
        <v>1600</v>
      </c>
      <c r="K53" s="7">
        <f>SUM(K52:K52)</f>
        <v>8814</v>
      </c>
      <c r="L53" s="10"/>
    </row>
    <row r="54" spans="1:12" ht="12.75">
      <c r="A54" s="3" t="s">
        <v>81</v>
      </c>
      <c r="B54" s="5"/>
      <c r="C54" s="5"/>
      <c r="D54" s="5"/>
      <c r="E54" s="5"/>
      <c r="F54" s="5"/>
      <c r="I54" s="5"/>
      <c r="J54" s="5"/>
      <c r="K54" s="4"/>
      <c r="L54" s="10"/>
    </row>
    <row r="55" spans="1:12" ht="12.75">
      <c r="A55" s="4" t="s">
        <v>13</v>
      </c>
      <c r="B55" s="5">
        <v>0</v>
      </c>
      <c r="C55" s="5">
        <v>2000</v>
      </c>
      <c r="D55" s="5">
        <f>B55+C55</f>
        <v>2000</v>
      </c>
      <c r="E55" s="5">
        <v>0</v>
      </c>
      <c r="F55" s="5">
        <v>0</v>
      </c>
      <c r="I55" s="5">
        <f>E55+F55</f>
        <v>0</v>
      </c>
      <c r="J55" s="5">
        <v>2539</v>
      </c>
      <c r="K55" s="5">
        <f>I55-J55-D55</f>
        <v>-4539</v>
      </c>
      <c r="L55" s="10" t="s">
        <v>38</v>
      </c>
    </row>
    <row r="56" spans="1:12" ht="12.75">
      <c r="A56" s="4" t="s">
        <v>14</v>
      </c>
      <c r="B56" s="5">
        <v>0</v>
      </c>
      <c r="C56" s="5">
        <v>2000</v>
      </c>
      <c r="D56" s="5">
        <f>B56+C56</f>
        <v>2000</v>
      </c>
      <c r="E56" s="5">
        <v>0</v>
      </c>
      <c r="F56" s="5">
        <v>0</v>
      </c>
      <c r="I56" s="5">
        <f>E56+F56</f>
        <v>0</v>
      </c>
      <c r="J56" s="5">
        <v>0</v>
      </c>
      <c r="K56" s="5">
        <f>I56-J56-D56</f>
        <v>-2000</v>
      </c>
      <c r="L56" s="10" t="s">
        <v>39</v>
      </c>
    </row>
    <row r="57" spans="1:12" ht="12.75">
      <c r="A57" s="3" t="s">
        <v>12</v>
      </c>
      <c r="B57" s="7">
        <f>SUM(B55:B56)</f>
        <v>0</v>
      </c>
      <c r="C57" s="7">
        <f>SUM(C55:C56)</f>
        <v>4000</v>
      </c>
      <c r="D57" s="7">
        <f>B57+C57</f>
        <v>4000</v>
      </c>
      <c r="E57" s="7">
        <f>SUM(E55:E56)</f>
        <v>0</v>
      </c>
      <c r="F57" s="7">
        <f>SUM(F55:F56)</f>
        <v>0</v>
      </c>
      <c r="I57" s="7">
        <f>E57+F57</f>
        <v>0</v>
      </c>
      <c r="J57" s="7">
        <f>SUM(J55:J56)</f>
        <v>2539</v>
      </c>
      <c r="K57" s="7">
        <f>SUM(K55:K56)</f>
        <v>-6539</v>
      </c>
      <c r="L57" s="10"/>
    </row>
    <row r="58" spans="1:12" ht="12.75">
      <c r="A58" s="3" t="s">
        <v>75</v>
      </c>
      <c r="B58" s="7">
        <f>B57+B53+B50+B47+B39+B32+B26+B21+B15</f>
        <v>-128144</v>
      </c>
      <c r="C58" s="7">
        <f>C57+C53+C50+C47+C39+C32+C26+C21+C15</f>
        <v>71214</v>
      </c>
      <c r="D58" s="7">
        <f>D57+D53+D50+D47+D39+D32+D26+D21+D15</f>
        <v>-56930</v>
      </c>
      <c r="E58" s="7">
        <f>E57+E53+E50+E47+E39+E32+E26+E21+E15</f>
        <v>-237106</v>
      </c>
      <c r="F58" s="7">
        <f>F57+F53+F50+F47+F39+F32+F26+F21+F15</f>
        <v>85236</v>
      </c>
      <c r="I58" s="7">
        <f>E58+F58</f>
        <v>-151870</v>
      </c>
      <c r="J58" s="7">
        <f>J57+J53+J50+J47+J39+J32+J26+J21+J15</f>
        <v>-16281</v>
      </c>
      <c r="K58" s="7">
        <f>K57+K53+K50+K47+K39+K32+K26+K21+K15</f>
        <v>-78659</v>
      </c>
      <c r="L58" s="10"/>
    </row>
    <row r="60" spans="1:9" ht="12.75">
      <c r="A60" s="4" t="s">
        <v>89</v>
      </c>
      <c r="B60" s="5" t="s">
        <v>86</v>
      </c>
      <c r="C60" s="5" t="s">
        <v>87</v>
      </c>
      <c r="D60" s="5" t="s">
        <v>88</v>
      </c>
      <c r="E60" s="5" t="s">
        <v>0</v>
      </c>
      <c r="I60" s="1"/>
    </row>
    <row r="61" spans="1:5" ht="12.75">
      <c r="A61" s="4" t="s">
        <v>79</v>
      </c>
      <c r="B61" s="5">
        <f>D15</f>
        <v>-70501</v>
      </c>
      <c r="C61" s="5">
        <f>I15</f>
        <v>-174100</v>
      </c>
      <c r="D61" s="5">
        <f>J15</f>
        <v>-34137</v>
      </c>
      <c r="E61" s="5">
        <f>K15</f>
        <v>-69462</v>
      </c>
    </row>
    <row r="62" spans="1:5" ht="12.75">
      <c r="A62" s="4" t="s">
        <v>80</v>
      </c>
      <c r="B62" s="5">
        <f>D21</f>
        <v>-10921</v>
      </c>
      <c r="C62" s="5">
        <f>I21</f>
        <v>-4391</v>
      </c>
      <c r="D62" s="5">
        <f>J21</f>
        <v>0</v>
      </c>
      <c r="E62" s="5">
        <f>K21</f>
        <v>6530</v>
      </c>
    </row>
    <row r="63" spans="1:5" ht="12.75">
      <c r="A63" s="4" t="s">
        <v>82</v>
      </c>
      <c r="B63" s="5">
        <f>D26</f>
        <v>33391</v>
      </c>
      <c r="C63" s="5">
        <f>I26</f>
        <v>16224</v>
      </c>
      <c r="D63" s="5">
        <f>J26</f>
        <v>-807</v>
      </c>
      <c r="E63" s="5">
        <f>K26</f>
        <v>-16360</v>
      </c>
    </row>
    <row r="64" spans="1:5" ht="12.75">
      <c r="A64" s="4" t="s">
        <v>83</v>
      </c>
      <c r="B64" s="5">
        <f>D32</f>
        <v>-10200</v>
      </c>
      <c r="C64" s="5">
        <f>I32</f>
        <v>7465</v>
      </c>
      <c r="D64" s="5">
        <f>J32</f>
        <v>12285</v>
      </c>
      <c r="E64" s="5">
        <f>K32</f>
        <v>5380</v>
      </c>
    </row>
    <row r="65" spans="1:5" ht="12.75">
      <c r="A65" s="4" t="s">
        <v>76</v>
      </c>
      <c r="B65" s="5">
        <f>D39</f>
        <v>7536</v>
      </c>
      <c r="C65" s="5">
        <f>I39</f>
        <v>20509</v>
      </c>
      <c r="D65" s="5">
        <f>J39</f>
        <v>-390</v>
      </c>
      <c r="E65" s="5">
        <f>K39</f>
        <v>13363</v>
      </c>
    </row>
    <row r="66" spans="1:5" ht="12.75">
      <c r="A66" s="4" t="s">
        <v>77</v>
      </c>
      <c r="B66" s="5">
        <f>D47</f>
        <v>218</v>
      </c>
      <c r="C66" s="5">
        <f>I47</f>
        <v>-17500</v>
      </c>
      <c r="D66" s="5">
        <f>J47</f>
        <v>2629</v>
      </c>
      <c r="E66" s="5">
        <f>K47</f>
        <v>-20347</v>
      </c>
    </row>
    <row r="67" spans="1:5" ht="12.75">
      <c r="A67" s="4" t="s">
        <v>85</v>
      </c>
      <c r="B67" s="5">
        <f>D50</f>
        <v>50</v>
      </c>
      <c r="C67" s="5">
        <f>I50</f>
        <v>12</v>
      </c>
      <c r="D67" s="5">
        <f>J50</f>
        <v>0</v>
      </c>
      <c r="E67" s="5">
        <f>K50</f>
        <v>-38</v>
      </c>
    </row>
    <row r="68" spans="1:5" ht="12.75">
      <c r="A68" s="4" t="s">
        <v>84</v>
      </c>
      <c r="B68" s="5">
        <f>D53</f>
        <v>-10503</v>
      </c>
      <c r="C68" s="5">
        <f>I53</f>
        <v>-89</v>
      </c>
      <c r="D68" s="5">
        <f>J53</f>
        <v>1600</v>
      </c>
      <c r="E68" s="5">
        <f>K53</f>
        <v>8814</v>
      </c>
    </row>
    <row r="69" spans="1:5" ht="12.75">
      <c r="A69" s="4" t="s">
        <v>81</v>
      </c>
      <c r="B69" s="5">
        <f>D57</f>
        <v>4000</v>
      </c>
      <c r="C69" s="5">
        <f aca="true" t="shared" si="8" ref="C69:E70">I57</f>
        <v>0</v>
      </c>
      <c r="D69" s="5">
        <f t="shared" si="8"/>
        <v>2539</v>
      </c>
      <c r="E69" s="5">
        <f t="shared" si="8"/>
        <v>-6539</v>
      </c>
    </row>
    <row r="70" spans="1:5" ht="12.75">
      <c r="A70" s="3" t="s">
        <v>75</v>
      </c>
      <c r="B70" s="7">
        <f>D58</f>
        <v>-56930</v>
      </c>
      <c r="C70" s="7">
        <f t="shared" si="8"/>
        <v>-151870</v>
      </c>
      <c r="D70" s="7">
        <f t="shared" si="8"/>
        <v>-16281</v>
      </c>
      <c r="E70" s="7">
        <f t="shared" si="8"/>
        <v>-78659</v>
      </c>
    </row>
  </sheetData>
  <mergeCells count="2">
    <mergeCell ref="B3:D3"/>
    <mergeCell ref="E3:I3"/>
  </mergeCells>
  <printOptions/>
  <pageMargins left="0.75" right="0.75" top="0.57" bottom="1" header="0" footer="0"/>
  <pageSetup horizontalDpi="600" verticalDpi="600" orientation="landscape" paperSize="9" scale="55" r:id="rId1"/>
  <headerFooter alignWithMargins="0">
    <oddHeader>&amp;LBilag 9 - Forskelle siden regnskabsprognosen pr. august og pr. oktober</oddHeader>
  </headerFooter>
  <ignoredErrors>
    <ignoredError sqref="D15 D21 D26 D32 D39 D47 D50 D53 D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Uddannelses- og Ungdomsforvaltningen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BUF</dc:creator>
  <cp:keywords/>
  <dc:description/>
  <cp:lastModifiedBy>BUF</cp:lastModifiedBy>
  <cp:lastPrinted>2007-10-23T21:57:02Z</cp:lastPrinted>
  <dcterms:created xsi:type="dcterms:W3CDTF">2006-10-05T12:12:15Z</dcterms:created>
  <dcterms:modified xsi:type="dcterms:W3CDTF">2007-10-26T09:32:49Z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