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70" windowWidth="14550" windowHeight="7935" tabRatio="934" activeTab="0"/>
  </bookViews>
  <sheets>
    <sheet name="Ydelser 2007" sheetId="1" r:id="rId1"/>
  </sheets>
  <definedNames>
    <definedName name="_xlnm.Print_Area" localSheetId="0">'Ydelser 2007'!$A$1:$G$78</definedName>
  </definedNames>
  <calcPr fullCalcOnLoad="1"/>
</workbook>
</file>

<file path=xl/comments1.xml><?xml version="1.0" encoding="utf-8"?>
<comments xmlns="http://schemas.openxmlformats.org/spreadsheetml/2006/main">
  <authors>
    <author>BUF</author>
  </authors>
  <commentList>
    <comment ref="C71" authorId="0">
      <text>
        <r>
          <rPr>
            <b/>
            <sz val="8"/>
            <rFont val="Tahoma"/>
            <family val="0"/>
          </rPr>
          <t>BUF:</t>
        </r>
        <r>
          <rPr>
            <sz val="8"/>
            <rFont val="Tahoma"/>
            <family val="0"/>
          </rPr>
          <t xml:space="preserve">
Dette fremgår ikke af vedtaget budget, men er efterfølgende blevet udspecificeret på fritidshjem ogprivate SFO'er.</t>
        </r>
      </text>
    </comment>
    <comment ref="C72" authorId="0">
      <text>
        <r>
          <rPr>
            <b/>
            <sz val="8"/>
            <rFont val="Tahoma"/>
            <family val="0"/>
          </rPr>
          <t>BUF:</t>
        </r>
        <r>
          <rPr>
            <sz val="8"/>
            <rFont val="Tahoma"/>
            <family val="0"/>
          </rPr>
          <t xml:space="preserve">
Dette fremgår ikke af vedtaget budget, men er efterfølgende blevet udspecificeret på fritidshjem ogprivate SFO'er.</t>
        </r>
      </text>
    </comment>
    <comment ref="E71" authorId="0">
      <text>
        <r>
          <rPr>
            <b/>
            <sz val="8"/>
            <rFont val="Tahoma"/>
            <family val="0"/>
          </rPr>
          <t>BUF:</t>
        </r>
        <r>
          <rPr>
            <sz val="8"/>
            <rFont val="Tahoma"/>
            <family val="0"/>
          </rPr>
          <t xml:space="preserve">
Dette fremgår ikke af vedtaget budget, men er efterfølgende blevet udspecificeret på fritidshjem ogprivate SFO'er.</t>
        </r>
      </text>
    </comment>
    <comment ref="E72" authorId="0">
      <text>
        <r>
          <rPr>
            <b/>
            <sz val="8"/>
            <rFont val="Tahoma"/>
            <family val="0"/>
          </rPr>
          <t>BUF:</t>
        </r>
        <r>
          <rPr>
            <sz val="8"/>
            <rFont val="Tahoma"/>
            <family val="0"/>
          </rPr>
          <t xml:space="preserve">
Dette fremgår ikke af vedtaget budget, men er efterfølgende blevet udspecificeret på fritidshjem ogprivate SFO'er.</t>
        </r>
      </text>
    </comment>
  </commentList>
</comments>
</file>

<file path=xl/sharedStrings.xml><?xml version="1.0" encoding="utf-8"?>
<sst xmlns="http://schemas.openxmlformats.org/spreadsheetml/2006/main" count="203" uniqueCount="93">
  <si>
    <t>Enhedsprisen er maxtilskuddet. Budgettet er forhøjet med ca. 20 mio. kr. men der er ikke reguleret i antallet af pladser.</t>
  </si>
  <si>
    <t>På samme måde som solgte pladser er prisen på købte pladser reguleret i forhold prisen over kommunegrænsen.</t>
  </si>
  <si>
    <t>Ingen solgte pladser for børn over 6 år.</t>
  </si>
  <si>
    <t>På samme måde som købte pladser er prisen på solgte pladser reguleret i forhold prisen over kommunegrænsen.</t>
  </si>
  <si>
    <t>Nye kontrakter til dagplejere har betyder mindre udgift i udgiften pr. plads.</t>
  </si>
  <si>
    <t>Stigningen af børnetallet på 338 skal ses i sammehæng med faldet i børnehaven.</t>
  </si>
  <si>
    <t>Budgettet er reguleret med 90 mill. kr., svarende til 1183 færre pladser, som ikke er reguleret, overflytning af 1. maj børn til Fritidshjem - ca. 440 børn - reguleret med 17,5 mill. kr., men ej reguleret pladser og sammenholdt med 338 flere børn i vuggestuen, som tæller dobbelt.</t>
  </si>
  <si>
    <t>Mindreudgift pr. plads skal ses i sammenhæng med øvrige enhedspriser på Dagtilbud.</t>
  </si>
  <si>
    <t>Merudgift pr. plads skal ses i sammenhæng med øvrige enhedspriser på Dagtilbud.</t>
  </si>
  <si>
    <t>Reel afregnet pris pr. plads i puljeinst.</t>
  </si>
  <si>
    <t>Mindre beløb pr. barn opkrævet over kommunegrænsen.</t>
  </si>
  <si>
    <t>Rammestyret reelt budget/udgift og har dermed ikke nogen mening at opgøre pr. enhedspris.</t>
  </si>
  <si>
    <t>Institutionen Hvalen er flyttet hertil samt stigning i andre dyrere pladser end budgetteret.</t>
  </si>
  <si>
    <t>Der er i opgørelsen af regnskabet indeholdt alle pladser i hhv. Lavuk og Absolon. Kan ikke finde hvilket tal der ligger til grund for Budgetterede pladser, men her er benyttet 93.</t>
  </si>
  <si>
    <t>Budget og regnskab er både ABA Doman og Børneklinikken. Afvigelsen skyldes mindreudgift til ABA Domann. Rammestyret og har dermed ikke nogen mening at opgøre som enhedspris.</t>
  </si>
  <si>
    <t>440 flere 1. maj børn fra bevilling på 17,5 mio. uden at pladstallet er reguleret til. Afvigelse i prisen skyldes afregningsmodellen. Ville være anderledes, hvis samme mængde indskrevne børn var fordelt anderledes mellem institutionerne.</t>
  </si>
  <si>
    <t>Udgifter og antal i forhold til betalt regning opkrævet af undervisningsministeriet.</t>
  </si>
  <si>
    <t>Afvigelse i prisen skyldes afregningsmodellen. Ville være anderledes, hvis samme mængde indskrevne børn var fordelt anderledes mellem institutionerne.</t>
  </si>
  <si>
    <t>Flere indtægter fra salg over kommunegrænsen har bevirket mindre pladspris.</t>
  </si>
  <si>
    <t>Mere salg over kommunegrænsen har bevirket mindre pladspris.</t>
  </si>
  <si>
    <t>Aktivitet</t>
  </si>
  <si>
    <t>Bevillingsområde</t>
  </si>
  <si>
    <t>Undervisning</t>
  </si>
  <si>
    <t>ES - Undervisning</t>
  </si>
  <si>
    <t>Enhedspris</t>
  </si>
  <si>
    <t>Ungdommens uddannelsesvejledning</t>
  </si>
  <si>
    <t>Specialundervisning</t>
  </si>
  <si>
    <t>ES - Specialundervisning</t>
  </si>
  <si>
    <t>Privat børnepasning ½-2</t>
  </si>
  <si>
    <t>ES - Dagtilbud</t>
  </si>
  <si>
    <t>Privat børnepasning 3-5</t>
  </si>
  <si>
    <t>Købte pladser ½-2</t>
  </si>
  <si>
    <t>Købte pladser 3-5</t>
  </si>
  <si>
    <t>Solgte pladser ½-2</t>
  </si>
  <si>
    <t>Solgte pladser 3-5</t>
  </si>
  <si>
    <t>Solgte pladser 6-9</t>
  </si>
  <si>
    <t>Dagpleje</t>
  </si>
  <si>
    <t>Vuggestue</t>
  </si>
  <si>
    <t>Børnehave</t>
  </si>
  <si>
    <t>Fritidshjem</t>
  </si>
  <si>
    <t>Klub</t>
  </si>
  <si>
    <t>Puljeinstitutioner ½-2</t>
  </si>
  <si>
    <t>Puljeinstitutioner 3-5</t>
  </si>
  <si>
    <t>Puljepladser ½-2 købt</t>
  </si>
  <si>
    <t>Puljepladser 3-5 købt</t>
  </si>
  <si>
    <t>Andre faste ejendomme</t>
  </si>
  <si>
    <t>RS - Dagtilbud</t>
  </si>
  <si>
    <t>Bemandede legepladser</t>
  </si>
  <si>
    <t>Sundhedsplejen</t>
  </si>
  <si>
    <t>ES - Sundhed</t>
  </si>
  <si>
    <t>Specialbørnehave</t>
  </si>
  <si>
    <t>ES - Dagtilbud - Special</t>
  </si>
  <si>
    <t>Specialklubber</t>
  </si>
  <si>
    <t>Børnklinikken</t>
  </si>
  <si>
    <t>RS - Dagtilbud - Special</t>
  </si>
  <si>
    <t>Børne- og ungdomstandplejen</t>
  </si>
  <si>
    <t>Naturskole- og miljøtilbud</t>
  </si>
  <si>
    <t>ES - Miljø</t>
  </si>
  <si>
    <t>Organisations- og IT-udvikling</t>
  </si>
  <si>
    <t>RS - Administration</t>
  </si>
  <si>
    <t>Driftsbaseret aktivitet</t>
  </si>
  <si>
    <t>Sundhedstilbud til skoleelever</t>
  </si>
  <si>
    <t>ES - Fritidshjem og Klubber</t>
  </si>
  <si>
    <t>Private SFO'er</t>
  </si>
  <si>
    <t>Klubber</t>
  </si>
  <si>
    <t>Fritidshjem - special</t>
  </si>
  <si>
    <t>ES - Fritidshjem og Klubber - Special</t>
  </si>
  <si>
    <t>Klubber - special</t>
  </si>
  <si>
    <t>Regnskab</t>
  </si>
  <si>
    <t>Mængde/pris</t>
  </si>
  <si>
    <t>Samlet beløb i ovenstående</t>
  </si>
  <si>
    <t>1.000 kr.</t>
  </si>
  <si>
    <t>hele kr.</t>
  </si>
  <si>
    <t>Forklaring på afvigelse (både positiv og negativ)</t>
  </si>
  <si>
    <t>Politisk betjening</t>
  </si>
  <si>
    <t>Afvigelse (mængde/pris)</t>
  </si>
  <si>
    <t>Samlet budget/regnskab</t>
  </si>
  <si>
    <t>Kontrol</t>
  </si>
  <si>
    <t>Korrigeret Budget</t>
  </si>
  <si>
    <t>Kontrol (skal være tæt på nul)</t>
  </si>
  <si>
    <t>Specialundervisning for voksne</t>
  </si>
  <si>
    <t xml:space="preserve">Der henvises til regnskabsforklaringerne på 3.22.01 på normalområdet. </t>
  </si>
  <si>
    <t xml:space="preserve">Der henvises til regnskabsforklaringerne på 3.22.14 på normalområdet, og 3.22.17 på specialområdet. Ændringen i enhedsprisen skyldes dels et mindreforbrug og dels et behov for at flytte forbrug fra specialområdet til normalområdet. </t>
  </si>
  <si>
    <t>Der henvises til regnskabsforklaringerne på specialområdet. Den højere enhedspris skyldes merforbrug på køb af specialundervisning i andre kommuner og regioner på specialskoler og til anbragte børn.</t>
  </si>
  <si>
    <t>Der henvises til regnskabsforklaringerne på specialområdet. Den lavere enhedspris skyldes, at der er mindreforbrug på socialpædagogisk bistand til voksne på Ungdomsskolen i Utterslev.</t>
  </si>
  <si>
    <t>Der henvises til regnskabsforklaringerne på sundhedsområdet. Den lavere enhedspris skyldes forsinkelser i IT-projekter til sundhedsplejen.</t>
  </si>
  <si>
    <t>Der henvises til regnskabsforklaringerne på børne- og ungdomstandplejen. Den lavere endhedspris skyldes forsinkelser i byggeprojekter</t>
  </si>
  <si>
    <t>Der henvises til regnskabsforklaringerne på miljøområdet. Den lavere mængde skyldes et marginalt mindre elevtal i folkeskolen, og den lavere enhedspris skyldes et mindreforbrug på Københavns Økologiske Sundes Skolemad, samt en overbudgettering af området.</t>
  </si>
  <si>
    <t>Den stigende enhedspris svarer til regnskabsforbruget som følge af der kun er en enhed.</t>
  </si>
  <si>
    <t xml:space="preserve">Den stigende enhedspris skyldes især, at antallet af heltidsansatte i administrationen er faldet fra 437 til 351. </t>
  </si>
  <si>
    <t>Der henvises til regnskabsforklaringerne på Sundhedsområdet. Den lavere enhedspris skyldes et fald i antallet af elever i folkeskolerne. Den marginalt stigende enhedspris skyldes et merforbrug relateret til kommunallægerne.</t>
  </si>
  <si>
    <t>Budget</t>
  </si>
  <si>
    <t>Bilag 4 - Ydelser 2007</t>
  </si>
</sst>
</file>

<file path=xl/styles.xml><?xml version="1.0" encoding="utf-8"?>
<styleSheet xmlns="http://schemas.openxmlformats.org/spreadsheetml/2006/main">
  <numFmts count="2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j&quot;"/>
    <numFmt numFmtId="165" formatCode="&quot;Sand&quot;;&quot;Sand&quot;;&quot;Falsk&quot;"/>
    <numFmt numFmtId="166" formatCode="&quot;Til&quot;;&quot;Til&quot;;&quot;Fra&quot;"/>
    <numFmt numFmtId="167" formatCode="[$€-2]\ #.##000_);[Red]\([$€-2]\ #.##000\)"/>
    <numFmt numFmtId="168" formatCode="#,##0.0"/>
    <numFmt numFmtId="169" formatCode="0.0"/>
    <numFmt numFmtId="170" formatCode="#,##0.0000"/>
    <numFmt numFmtId="171" formatCode="0.000"/>
    <numFmt numFmtId="172" formatCode="0.0000"/>
    <numFmt numFmtId="173" formatCode="#,##0.000"/>
    <numFmt numFmtId="174" formatCode="#,##0.00000"/>
    <numFmt numFmtId="175" formatCode="0.00000"/>
    <numFmt numFmtId="176" formatCode="#,##0.000000"/>
    <numFmt numFmtId="177" formatCode="#,##0.0000000"/>
  </numFmts>
  <fonts count="14">
    <font>
      <sz val="10"/>
      <name val="Arial"/>
      <family val="0"/>
    </font>
    <font>
      <sz val="10"/>
      <name val="Times New Roman"/>
      <family val="1"/>
    </font>
    <font>
      <sz val="8"/>
      <name val="Verdana"/>
      <family val="2"/>
    </font>
    <font>
      <b/>
      <sz val="8"/>
      <name val="Verdana"/>
      <family val="2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Arial"/>
      <family val="2"/>
    </font>
    <font>
      <i/>
      <sz val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i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3" fontId="0" fillId="0" borderId="1" xfId="0" applyNumberFormat="1" applyFont="1" applyBorder="1" applyAlignment="1">
      <alignment/>
    </xf>
    <xf numFmtId="3" fontId="0" fillId="0" borderId="0" xfId="0" applyNumberForma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3" fontId="0" fillId="0" borderId="1" xfId="0" applyNumberFormat="1" applyBorder="1" applyAlignment="1">
      <alignment/>
    </xf>
    <xf numFmtId="3" fontId="0" fillId="2" borderId="1" xfId="0" applyNumberForma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/>
    </xf>
    <xf numFmtId="0" fontId="8" fillId="3" borderId="5" xfId="0" applyFont="1" applyFill="1" applyBorder="1" applyAlignment="1">
      <alignment horizontal="left" indent="2"/>
    </xf>
    <xf numFmtId="0" fontId="1" fillId="3" borderId="5" xfId="0" applyFont="1" applyFill="1" applyBorder="1" applyAlignment="1">
      <alignment/>
    </xf>
    <xf numFmtId="0" fontId="1" fillId="3" borderId="5" xfId="0" applyFont="1" applyFill="1" applyBorder="1" applyAlignment="1">
      <alignment horizontal="left"/>
    </xf>
    <xf numFmtId="0" fontId="8" fillId="3" borderId="6" xfId="0" applyFont="1" applyFill="1" applyBorder="1" applyAlignment="1">
      <alignment horizontal="left" indent="2"/>
    </xf>
    <xf numFmtId="3" fontId="1" fillId="4" borderId="4" xfId="0" applyNumberFormat="1" applyFont="1" applyFill="1" applyBorder="1" applyAlignment="1">
      <alignment horizontal="center"/>
    </xf>
    <xf numFmtId="3" fontId="1" fillId="4" borderId="5" xfId="0" applyNumberFormat="1" applyFont="1" applyFill="1" applyBorder="1" applyAlignment="1">
      <alignment horizontal="center"/>
    </xf>
    <xf numFmtId="0" fontId="0" fillId="4" borderId="5" xfId="0" applyFont="1" applyFill="1" applyBorder="1" applyAlignment="1">
      <alignment/>
    </xf>
    <xf numFmtId="3" fontId="0" fillId="4" borderId="5" xfId="0" applyNumberFormat="1" applyFont="1" applyFill="1" applyBorder="1" applyAlignment="1">
      <alignment horizontal="center"/>
    </xf>
    <xf numFmtId="3" fontId="0" fillId="4" borderId="6" xfId="0" applyNumberFormat="1" applyFont="1" applyFill="1" applyBorder="1" applyAlignment="1">
      <alignment horizontal="center"/>
    </xf>
    <xf numFmtId="3" fontId="1" fillId="5" borderId="4" xfId="0" applyNumberFormat="1" applyFont="1" applyFill="1" applyBorder="1" applyAlignment="1">
      <alignment horizontal="center"/>
    </xf>
    <xf numFmtId="3" fontId="8" fillId="5" borderId="5" xfId="0" applyNumberFormat="1" applyFont="1" applyFill="1" applyBorder="1" applyAlignment="1">
      <alignment horizontal="center"/>
    </xf>
    <xf numFmtId="3" fontId="1" fillId="5" borderId="5" xfId="0" applyNumberFormat="1" applyFont="1" applyFill="1" applyBorder="1" applyAlignment="1">
      <alignment horizontal="center"/>
    </xf>
    <xf numFmtId="3" fontId="8" fillId="5" borderId="6" xfId="0" applyNumberFormat="1" applyFont="1" applyFill="1" applyBorder="1" applyAlignment="1">
      <alignment horizontal="center"/>
    </xf>
    <xf numFmtId="3" fontId="8" fillId="4" borderId="5" xfId="0" applyNumberFormat="1" applyFont="1" applyFill="1" applyBorder="1" applyAlignment="1">
      <alignment horizontal="center"/>
    </xf>
    <xf numFmtId="3" fontId="8" fillId="4" borderId="6" xfId="0" applyNumberFormat="1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3" fontId="2" fillId="6" borderId="11" xfId="0" applyNumberFormat="1" applyFont="1" applyFill="1" applyBorder="1" applyAlignment="1">
      <alignment horizontal="center" vertical="top" wrapText="1"/>
    </xf>
    <xf numFmtId="0" fontId="11" fillId="2" borderId="11" xfId="0" applyFont="1" applyFill="1" applyBorder="1" applyAlignment="1">
      <alignment horizontal="left" vertical="top" wrapText="1"/>
    </xf>
    <xf numFmtId="0" fontId="11" fillId="2" borderId="12" xfId="0" applyFont="1" applyFill="1" applyBorder="1" applyAlignment="1">
      <alignment horizontal="left" vertical="top" wrapText="1"/>
    </xf>
    <xf numFmtId="0" fontId="11" fillId="2" borderId="13" xfId="0" applyFont="1" applyFill="1" applyBorder="1" applyAlignment="1">
      <alignment horizontal="left" vertical="top" wrapText="1"/>
    </xf>
    <xf numFmtId="0" fontId="0" fillId="0" borderId="6" xfId="0" applyBorder="1" applyAlignment="1">
      <alignment/>
    </xf>
    <xf numFmtId="0" fontId="7" fillId="2" borderId="14" xfId="0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 vertical="top" wrapText="1"/>
    </xf>
    <xf numFmtId="0" fontId="11" fillId="2" borderId="14" xfId="0" applyFont="1" applyFill="1" applyBorder="1" applyAlignment="1">
      <alignment horizontal="left" vertical="top" wrapText="1"/>
    </xf>
    <xf numFmtId="3" fontId="2" fillId="6" borderId="15" xfId="0" applyNumberFormat="1" applyFont="1" applyFill="1" applyBorder="1" applyAlignment="1">
      <alignment horizontal="center" vertical="top" wrapText="1"/>
    </xf>
    <xf numFmtId="3" fontId="2" fillId="6" borderId="12" xfId="0" applyNumberFormat="1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top" wrapText="1"/>
    </xf>
    <xf numFmtId="0" fontId="3" fillId="6" borderId="6" xfId="0" applyFont="1" applyFill="1" applyBorder="1" applyAlignment="1">
      <alignment horizontal="center" vertical="top" wrapText="1"/>
    </xf>
    <xf numFmtId="3" fontId="2" fillId="6" borderId="1" xfId="0" applyNumberFormat="1" applyFont="1" applyFill="1" applyBorder="1" applyAlignment="1">
      <alignment horizontal="center" vertical="top" wrapText="1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3" fontId="0" fillId="2" borderId="1" xfId="0" applyNumberFormat="1" applyFill="1" applyBorder="1" applyAlignment="1">
      <alignment horizontal="center" vertic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3" fontId="2" fillId="6" borderId="14" xfId="0" applyNumberFormat="1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5"/>
  <sheetViews>
    <sheetView tabSelected="1" workbookViewId="0" topLeftCell="A1">
      <selection activeCell="A1" sqref="A1:A2"/>
    </sheetView>
  </sheetViews>
  <sheetFormatPr defaultColWidth="9.140625" defaultRowHeight="12.75"/>
  <cols>
    <col min="1" max="1" width="31.57421875" style="0" bestFit="1" customWidth="1"/>
    <col min="2" max="2" width="10.7109375" style="0" bestFit="1" customWidth="1"/>
    <col min="3" max="3" width="13.00390625" style="0" customWidth="1"/>
    <col min="4" max="4" width="11.421875" style="0" bestFit="1" customWidth="1"/>
    <col min="5" max="5" width="12.7109375" style="0" bestFit="1" customWidth="1"/>
    <col min="6" max="6" width="13.28125" style="0" customWidth="1"/>
    <col min="7" max="7" width="32.00390625" style="0" bestFit="1" customWidth="1"/>
    <col min="8" max="8" width="123.28125" style="0" hidden="1" customWidth="1"/>
    <col min="9" max="9" width="0" style="0" hidden="1" customWidth="1"/>
  </cols>
  <sheetData>
    <row r="1" spans="1:5" ht="13.5" thickBot="1">
      <c r="A1" s="48" t="s">
        <v>92</v>
      </c>
      <c r="B1" s="7" t="s">
        <v>71</v>
      </c>
      <c r="C1" s="6" t="s">
        <v>72</v>
      </c>
      <c r="D1" s="7" t="s">
        <v>71</v>
      </c>
      <c r="E1" s="6" t="s">
        <v>72</v>
      </c>
    </row>
    <row r="2" spans="1:5" ht="13.5" thickBot="1">
      <c r="A2" s="49"/>
      <c r="B2" s="56" t="s">
        <v>78</v>
      </c>
      <c r="C2" s="57"/>
      <c r="D2" s="56" t="s">
        <v>68</v>
      </c>
      <c r="E2" s="57"/>
    </row>
    <row r="3" spans="1:8" ht="12.75">
      <c r="A3" s="44" t="s">
        <v>20</v>
      </c>
      <c r="B3" s="28" t="s">
        <v>91</v>
      </c>
      <c r="C3" s="30" t="s">
        <v>69</v>
      </c>
      <c r="D3" s="28" t="s">
        <v>68</v>
      </c>
      <c r="E3" s="10" t="s">
        <v>69</v>
      </c>
      <c r="F3" s="46" t="s">
        <v>75</v>
      </c>
      <c r="G3" s="50" t="s">
        <v>21</v>
      </c>
      <c r="H3" s="39" t="s">
        <v>73</v>
      </c>
    </row>
    <row r="4" spans="1:8" ht="13.5" thickBot="1">
      <c r="A4" s="45"/>
      <c r="B4" s="29">
        <v>2007</v>
      </c>
      <c r="C4" s="31">
        <v>2007</v>
      </c>
      <c r="D4" s="29">
        <v>2007</v>
      </c>
      <c r="E4" s="11">
        <v>2007</v>
      </c>
      <c r="F4" s="47"/>
      <c r="G4" s="51"/>
      <c r="H4" s="40"/>
    </row>
    <row r="5" spans="1:9" ht="12.75">
      <c r="A5" s="12" t="s">
        <v>22</v>
      </c>
      <c r="B5" s="17"/>
      <c r="C5" s="22">
        <v>43932.25</v>
      </c>
      <c r="D5" s="17"/>
      <c r="E5" s="22">
        <v>43753.333333333336</v>
      </c>
      <c r="F5" s="17">
        <v>-178.91666666666424</v>
      </c>
      <c r="G5" s="58" t="s">
        <v>23</v>
      </c>
      <c r="H5" s="41" t="s">
        <v>81</v>
      </c>
      <c r="I5" s="2"/>
    </row>
    <row r="6" spans="1:9" ht="12.75">
      <c r="A6" s="13" t="s">
        <v>24</v>
      </c>
      <c r="B6" s="18">
        <v>2425683</v>
      </c>
      <c r="C6" s="23">
        <v>55214.17637384837</v>
      </c>
      <c r="D6" s="18">
        <v>2389761</v>
      </c>
      <c r="E6" s="23">
        <v>54618.94712783788</v>
      </c>
      <c r="F6" s="26">
        <v>-595.2292460104945</v>
      </c>
      <c r="G6" s="34"/>
      <c r="H6" s="35"/>
      <c r="I6" s="2"/>
    </row>
    <row r="7" spans="1:9" ht="12.75">
      <c r="A7" s="14" t="s">
        <v>25</v>
      </c>
      <c r="B7" s="18"/>
      <c r="C7" s="24">
        <v>92672</v>
      </c>
      <c r="D7" s="18"/>
      <c r="E7" s="24">
        <v>92672</v>
      </c>
      <c r="F7" s="18">
        <v>0</v>
      </c>
      <c r="G7" s="34" t="s">
        <v>23</v>
      </c>
      <c r="H7" s="35" t="s">
        <v>82</v>
      </c>
      <c r="I7" s="2"/>
    </row>
    <row r="8" spans="1:9" ht="12.75">
      <c r="A8" s="13" t="s">
        <v>24</v>
      </c>
      <c r="B8" s="18">
        <v>56881</v>
      </c>
      <c r="C8" s="23">
        <v>613.7884150552486</v>
      </c>
      <c r="D8" s="18">
        <v>54297</v>
      </c>
      <c r="E8" s="23">
        <v>585.905127762431</v>
      </c>
      <c r="F8" s="26">
        <v>-27.883287292817613</v>
      </c>
      <c r="G8" s="34"/>
      <c r="H8" s="35"/>
      <c r="I8" s="2"/>
    </row>
    <row r="9" spans="1:9" ht="12.75">
      <c r="A9" s="14" t="s">
        <v>26</v>
      </c>
      <c r="B9" s="18"/>
      <c r="C9" s="24">
        <v>1833.4166666666667</v>
      </c>
      <c r="D9" s="18"/>
      <c r="E9" s="24">
        <v>1841.4166666666667</v>
      </c>
      <c r="F9" s="18">
        <v>8</v>
      </c>
      <c r="G9" s="34" t="s">
        <v>27</v>
      </c>
      <c r="H9" s="35" t="s">
        <v>83</v>
      </c>
      <c r="I9" s="2"/>
    </row>
    <row r="10" spans="1:9" ht="12.75">
      <c r="A10" s="13" t="s">
        <v>24</v>
      </c>
      <c r="B10" s="18">
        <v>552447</v>
      </c>
      <c r="C10" s="23">
        <v>301321.03086223354</v>
      </c>
      <c r="D10" s="18">
        <v>584468</v>
      </c>
      <c r="E10" s="23">
        <v>317401.2761913382</v>
      </c>
      <c r="F10" s="26">
        <v>16080.245329104655</v>
      </c>
      <c r="G10" s="34"/>
      <c r="H10" s="35"/>
      <c r="I10" s="2"/>
    </row>
    <row r="11" spans="1:9" ht="12.75">
      <c r="A11" s="14" t="s">
        <v>80</v>
      </c>
      <c r="B11" s="18"/>
      <c r="C11" s="24">
        <v>1</v>
      </c>
      <c r="D11" s="18"/>
      <c r="E11" s="24">
        <v>1</v>
      </c>
      <c r="F11" s="18">
        <v>0</v>
      </c>
      <c r="G11" s="34" t="s">
        <v>27</v>
      </c>
      <c r="H11" s="35" t="s">
        <v>84</v>
      </c>
      <c r="I11" s="2"/>
    </row>
    <row r="12" spans="1:9" ht="12.75">
      <c r="A12" s="13" t="s">
        <v>24</v>
      </c>
      <c r="B12" s="18">
        <v>70040</v>
      </c>
      <c r="C12" s="23">
        <v>70040000</v>
      </c>
      <c r="D12" s="18">
        <v>66144</v>
      </c>
      <c r="E12" s="23">
        <v>66144000</v>
      </c>
      <c r="F12" s="26">
        <v>-3896000</v>
      </c>
      <c r="G12" s="34"/>
      <c r="H12" s="35"/>
      <c r="I12" s="2"/>
    </row>
    <row r="13" spans="1:9" ht="12.75">
      <c r="A13" s="14" t="s">
        <v>28</v>
      </c>
      <c r="B13" s="18"/>
      <c r="C13" s="24">
        <v>149</v>
      </c>
      <c r="D13" s="18"/>
      <c r="E13" s="24">
        <v>177</v>
      </c>
      <c r="F13" s="18">
        <f aca="true" t="shared" si="0" ref="F13:F38">E13-C13</f>
        <v>28</v>
      </c>
      <c r="G13" s="34" t="s">
        <v>29</v>
      </c>
      <c r="H13" s="35" t="s">
        <v>0</v>
      </c>
      <c r="I13" s="2"/>
    </row>
    <row r="14" spans="1:9" ht="12.75">
      <c r="A14" s="13" t="s">
        <v>24</v>
      </c>
      <c r="B14" s="18">
        <f>(C13*C14)/1000</f>
        <v>22889.976</v>
      </c>
      <c r="C14" s="23">
        <v>153624</v>
      </c>
      <c r="D14" s="18">
        <f>(E13*E14)/1000</f>
        <v>20753.655591167728</v>
      </c>
      <c r="E14" s="23">
        <v>117252.2914755239</v>
      </c>
      <c r="F14" s="26">
        <f t="shared" si="0"/>
        <v>-36371.7085244761</v>
      </c>
      <c r="G14" s="34"/>
      <c r="H14" s="35"/>
      <c r="I14" s="2"/>
    </row>
    <row r="15" spans="1:9" ht="12.75">
      <c r="A15" s="14" t="s">
        <v>30</v>
      </c>
      <c r="B15" s="18"/>
      <c r="C15" s="24">
        <v>66</v>
      </c>
      <c r="D15" s="18"/>
      <c r="E15" s="24">
        <v>79</v>
      </c>
      <c r="F15" s="18">
        <f t="shared" si="0"/>
        <v>13</v>
      </c>
      <c r="G15" s="34" t="s">
        <v>29</v>
      </c>
      <c r="H15" s="35" t="s">
        <v>0</v>
      </c>
      <c r="I15" s="2"/>
    </row>
    <row r="16" spans="1:9" ht="12.75">
      <c r="A16" s="13" t="s">
        <v>24</v>
      </c>
      <c r="B16" s="18">
        <f>(C15*C16)/1000</f>
        <v>7731.438</v>
      </c>
      <c r="C16" s="23">
        <v>117143</v>
      </c>
      <c r="D16" s="18">
        <f>(E15*E16)/1000</f>
        <v>7063.240408832277</v>
      </c>
      <c r="E16" s="23">
        <v>89408.1064409149</v>
      </c>
      <c r="F16" s="26">
        <f t="shared" si="0"/>
        <v>-27734.893559085103</v>
      </c>
      <c r="G16" s="34"/>
      <c r="H16" s="35"/>
      <c r="I16" s="2"/>
    </row>
    <row r="17" spans="1:9" ht="12.75">
      <c r="A17" s="14" t="s">
        <v>31</v>
      </c>
      <c r="B17" s="18"/>
      <c r="C17" s="24">
        <v>149</v>
      </c>
      <c r="D17" s="18"/>
      <c r="E17" s="24">
        <v>142</v>
      </c>
      <c r="F17" s="18">
        <f t="shared" si="0"/>
        <v>-7</v>
      </c>
      <c r="G17" s="34" t="s">
        <v>29</v>
      </c>
      <c r="H17" s="35" t="s">
        <v>1</v>
      </c>
      <c r="I17" s="2"/>
    </row>
    <row r="18" spans="1:9" ht="12.75">
      <c r="A18" s="13" t="s">
        <v>24</v>
      </c>
      <c r="B18" s="18">
        <f>(C17*C18)/1000</f>
        <v>16037.764</v>
      </c>
      <c r="C18" s="23">
        <v>107636</v>
      </c>
      <c r="D18" s="18">
        <f>(E17*E18)/1000</f>
        <v>19554.508536184923</v>
      </c>
      <c r="E18" s="23">
        <v>137707.80659285156</v>
      </c>
      <c r="F18" s="26">
        <f t="shared" si="0"/>
        <v>30071.806592851557</v>
      </c>
      <c r="G18" s="34"/>
      <c r="H18" s="35"/>
      <c r="I18" s="2"/>
    </row>
    <row r="19" spans="1:9" ht="12.75">
      <c r="A19" s="14" t="s">
        <v>32</v>
      </c>
      <c r="B19" s="18"/>
      <c r="C19" s="24">
        <v>66</v>
      </c>
      <c r="D19" s="18"/>
      <c r="E19" s="24">
        <v>224</v>
      </c>
      <c r="F19" s="18">
        <f t="shared" si="0"/>
        <v>158</v>
      </c>
      <c r="G19" s="34" t="s">
        <v>29</v>
      </c>
      <c r="H19" s="35" t="s">
        <v>1</v>
      </c>
      <c r="I19" s="2"/>
    </row>
    <row r="20" spans="1:9" ht="12.75">
      <c r="A20" s="13" t="s">
        <v>24</v>
      </c>
      <c r="B20" s="18">
        <f>(C19*C20)/1000</f>
        <v>4364.25</v>
      </c>
      <c r="C20" s="23">
        <v>66125</v>
      </c>
      <c r="D20" s="18">
        <f>(E19*E20)/1000</f>
        <v>18950.13246381506</v>
      </c>
      <c r="E20" s="23">
        <v>84598.80564203154</v>
      </c>
      <c r="F20" s="26">
        <f t="shared" si="0"/>
        <v>18473.80564203154</v>
      </c>
      <c r="G20" s="34"/>
      <c r="H20" s="35"/>
      <c r="I20" s="2"/>
    </row>
    <row r="21" spans="1:9" ht="12.75">
      <c r="A21" s="14" t="s">
        <v>33</v>
      </c>
      <c r="B21" s="18"/>
      <c r="C21" s="24">
        <v>206</v>
      </c>
      <c r="D21" s="18"/>
      <c r="E21" s="24">
        <v>263</v>
      </c>
      <c r="F21" s="18">
        <f t="shared" si="0"/>
        <v>57</v>
      </c>
      <c r="G21" s="34" t="s">
        <v>29</v>
      </c>
      <c r="H21" s="35" t="s">
        <v>3</v>
      </c>
      <c r="I21" s="2"/>
    </row>
    <row r="22" spans="1:9" ht="12.75">
      <c r="A22" s="13" t="s">
        <v>24</v>
      </c>
      <c r="B22" s="18">
        <f>(C21*C22)/1000</f>
        <v>-27608.738</v>
      </c>
      <c r="C22" s="23">
        <v>-134023</v>
      </c>
      <c r="D22" s="18">
        <f>(E21*E22)/1000</f>
        <v>-41182.274102121184</v>
      </c>
      <c r="E22" s="23">
        <v>-156586.593544187</v>
      </c>
      <c r="F22" s="26">
        <f t="shared" si="0"/>
        <v>-22563.593544186995</v>
      </c>
      <c r="G22" s="34"/>
      <c r="H22" s="35"/>
      <c r="I22" s="2"/>
    </row>
    <row r="23" spans="1:9" ht="12.75">
      <c r="A23" s="14" t="s">
        <v>34</v>
      </c>
      <c r="B23" s="18"/>
      <c r="C23" s="24">
        <v>197</v>
      </c>
      <c r="D23" s="18"/>
      <c r="E23" s="24">
        <v>252</v>
      </c>
      <c r="F23" s="18">
        <f t="shared" si="0"/>
        <v>55</v>
      </c>
      <c r="G23" s="34" t="s">
        <v>29</v>
      </c>
      <c r="H23" s="35" t="s">
        <v>3</v>
      </c>
      <c r="I23" s="2"/>
    </row>
    <row r="24" spans="1:9" ht="12.75">
      <c r="A24" s="13" t="s">
        <v>24</v>
      </c>
      <c r="B24" s="18">
        <f>(C23*C24)/1000</f>
        <v>-16556.274</v>
      </c>
      <c r="C24" s="23">
        <v>-84042</v>
      </c>
      <c r="D24" s="18">
        <f>(E23*E24)/1000</f>
        <v>-24842.412</v>
      </c>
      <c r="E24" s="23">
        <v>-98581</v>
      </c>
      <c r="F24" s="26">
        <f t="shared" si="0"/>
        <v>-14539</v>
      </c>
      <c r="G24" s="34"/>
      <c r="H24" s="35"/>
      <c r="I24" s="2"/>
    </row>
    <row r="25" spans="1:9" ht="12.75">
      <c r="A25" s="14" t="s">
        <v>35</v>
      </c>
      <c r="B25" s="18"/>
      <c r="C25" s="24">
        <v>18</v>
      </c>
      <c r="D25" s="18"/>
      <c r="E25" s="24">
        <v>0</v>
      </c>
      <c r="F25" s="18">
        <f t="shared" si="0"/>
        <v>-18</v>
      </c>
      <c r="G25" s="34" t="s">
        <v>29</v>
      </c>
      <c r="H25" s="35" t="s">
        <v>2</v>
      </c>
      <c r="I25" s="2"/>
    </row>
    <row r="26" spans="1:9" ht="12.75">
      <c r="A26" s="13" t="s">
        <v>24</v>
      </c>
      <c r="B26" s="18">
        <f>(C25*C26)/1000</f>
        <v>-1127.862</v>
      </c>
      <c r="C26" s="23">
        <v>-62659</v>
      </c>
      <c r="D26" s="18">
        <f>(E25*E26)/1000</f>
        <v>0</v>
      </c>
      <c r="E26" s="23">
        <v>0</v>
      </c>
      <c r="F26" s="26">
        <f t="shared" si="0"/>
        <v>62659</v>
      </c>
      <c r="G26" s="34"/>
      <c r="H26" s="35"/>
      <c r="I26" s="2"/>
    </row>
    <row r="27" spans="1:9" ht="12.75">
      <c r="A27" s="14" t="s">
        <v>36</v>
      </c>
      <c r="B27" s="18"/>
      <c r="C27" s="24">
        <v>1023</v>
      </c>
      <c r="D27" s="18"/>
      <c r="E27" s="24">
        <v>1063</v>
      </c>
      <c r="F27" s="18">
        <f t="shared" si="0"/>
        <v>40</v>
      </c>
      <c r="G27" s="34" t="s">
        <v>29</v>
      </c>
      <c r="H27" s="35" t="s">
        <v>4</v>
      </c>
      <c r="I27" s="2"/>
    </row>
    <row r="28" spans="1:9" ht="12.75">
      <c r="A28" s="13" t="s">
        <v>24</v>
      </c>
      <c r="B28" s="18">
        <f>(C27*C28)/1000</f>
        <v>127631.526</v>
      </c>
      <c r="C28" s="23">
        <v>124762</v>
      </c>
      <c r="D28" s="18">
        <f>(E27*E28)/1000</f>
        <v>127603.583</v>
      </c>
      <c r="E28" s="23">
        <v>120041</v>
      </c>
      <c r="F28" s="26">
        <f t="shared" si="0"/>
        <v>-4721</v>
      </c>
      <c r="G28" s="34"/>
      <c r="H28" s="35"/>
      <c r="I28" s="2"/>
    </row>
    <row r="29" spans="1:9" ht="12.75">
      <c r="A29" s="14" t="s">
        <v>37</v>
      </c>
      <c r="B29" s="18"/>
      <c r="C29" s="24">
        <v>10645</v>
      </c>
      <c r="D29" s="18"/>
      <c r="E29" s="24">
        <v>10983</v>
      </c>
      <c r="F29" s="18">
        <f t="shared" si="0"/>
        <v>338</v>
      </c>
      <c r="G29" s="34" t="s">
        <v>29</v>
      </c>
      <c r="H29" s="36" t="s">
        <v>5</v>
      </c>
      <c r="I29" s="2"/>
    </row>
    <row r="30" spans="1:9" ht="12.75">
      <c r="A30" s="13" t="s">
        <v>24</v>
      </c>
      <c r="B30" s="18">
        <f>(C29*C30)/1000</f>
        <v>1208187.0956475495</v>
      </c>
      <c r="C30" s="23">
        <v>113498.08319845462</v>
      </c>
      <c r="D30" s="18">
        <f>(E29*E30)/1000</f>
        <v>1259362.2034375246</v>
      </c>
      <c r="E30" s="23">
        <v>114664.68209392011</v>
      </c>
      <c r="F30" s="26">
        <f t="shared" si="0"/>
        <v>1166.5988954654895</v>
      </c>
      <c r="G30" s="34"/>
      <c r="H30" s="37"/>
      <c r="I30" s="2"/>
    </row>
    <row r="31" spans="1:9" ht="12.75">
      <c r="A31" s="14" t="s">
        <v>38</v>
      </c>
      <c r="B31" s="18"/>
      <c r="C31" s="24">
        <v>17438</v>
      </c>
      <c r="D31" s="18"/>
      <c r="E31" s="24">
        <v>14899</v>
      </c>
      <c r="F31" s="18">
        <f t="shared" si="0"/>
        <v>-2539</v>
      </c>
      <c r="G31" s="34" t="s">
        <v>29</v>
      </c>
      <c r="H31" s="36" t="s">
        <v>6</v>
      </c>
      <c r="I31" s="2"/>
    </row>
    <row r="32" spans="1:9" ht="12.75">
      <c r="A32" s="13" t="s">
        <v>24</v>
      </c>
      <c r="B32" s="18">
        <f>(C31*C32)/1000</f>
        <v>1249572.204</v>
      </c>
      <c r="C32" s="23">
        <v>71658</v>
      </c>
      <c r="D32" s="18">
        <f>(E31*E32)/1000</f>
        <v>1094674.227</v>
      </c>
      <c r="E32" s="23">
        <v>73473</v>
      </c>
      <c r="F32" s="26">
        <f t="shared" si="0"/>
        <v>1815</v>
      </c>
      <c r="G32" s="34"/>
      <c r="H32" s="37"/>
      <c r="I32" s="2"/>
    </row>
    <row r="33" spans="1:9" ht="12.75">
      <c r="A33" s="14" t="s">
        <v>39</v>
      </c>
      <c r="B33" s="18"/>
      <c r="C33" s="24">
        <v>2234</v>
      </c>
      <c r="D33" s="18"/>
      <c r="E33" s="24">
        <v>1963</v>
      </c>
      <c r="F33" s="18">
        <f t="shared" si="0"/>
        <v>-271</v>
      </c>
      <c r="G33" s="34" t="s">
        <v>29</v>
      </c>
      <c r="H33" s="36" t="s">
        <v>7</v>
      </c>
      <c r="I33" s="2"/>
    </row>
    <row r="34" spans="1:9" ht="12.75">
      <c r="A34" s="13" t="s">
        <v>24</v>
      </c>
      <c r="B34" s="18">
        <f>(C33*C34)/1000</f>
        <v>98329.51</v>
      </c>
      <c r="C34" s="23">
        <v>44015</v>
      </c>
      <c r="D34" s="18">
        <f>(E33*E34)/1000</f>
        <v>88378.186</v>
      </c>
      <c r="E34" s="23">
        <v>45022</v>
      </c>
      <c r="F34" s="26">
        <f t="shared" si="0"/>
        <v>1007</v>
      </c>
      <c r="G34" s="34"/>
      <c r="H34" s="37"/>
      <c r="I34" s="2"/>
    </row>
    <row r="35" spans="1:9" ht="12.75">
      <c r="A35" s="14" t="s">
        <v>40</v>
      </c>
      <c r="B35" s="18"/>
      <c r="C35" s="24">
        <v>1315</v>
      </c>
      <c r="D35" s="18"/>
      <c r="E35" s="24">
        <v>906</v>
      </c>
      <c r="F35" s="18">
        <f t="shared" si="0"/>
        <v>-409</v>
      </c>
      <c r="G35" s="34" t="s">
        <v>29</v>
      </c>
      <c r="H35" s="36" t="s">
        <v>8</v>
      </c>
      <c r="I35" s="2"/>
    </row>
    <row r="36" spans="1:9" ht="12.75">
      <c r="A36" s="13" t="s">
        <v>24</v>
      </c>
      <c r="B36" s="18">
        <f>(C35*C36)/1000</f>
        <v>31653.365</v>
      </c>
      <c r="C36" s="23">
        <v>24071</v>
      </c>
      <c r="D36" s="18">
        <f>(E35*E36)/1000</f>
        <v>22307.532</v>
      </c>
      <c r="E36" s="23">
        <v>24622</v>
      </c>
      <c r="F36" s="26">
        <f t="shared" si="0"/>
        <v>551</v>
      </c>
      <c r="G36" s="34"/>
      <c r="H36" s="37"/>
      <c r="I36" s="2"/>
    </row>
    <row r="37" spans="1:9" ht="12.75">
      <c r="A37" s="14" t="s">
        <v>41</v>
      </c>
      <c r="B37" s="18"/>
      <c r="C37" s="24">
        <v>152</v>
      </c>
      <c r="D37" s="18"/>
      <c r="E37" s="24">
        <v>217</v>
      </c>
      <c r="F37" s="18">
        <f t="shared" si="0"/>
        <v>65</v>
      </c>
      <c r="G37" s="34" t="s">
        <v>29</v>
      </c>
      <c r="H37" s="36" t="s">
        <v>9</v>
      </c>
      <c r="I37" s="2"/>
    </row>
    <row r="38" spans="1:9" ht="12.75">
      <c r="A38" s="13" t="s">
        <v>24</v>
      </c>
      <c r="B38" s="18">
        <f>(C37*C38)/1000</f>
        <v>15310.504</v>
      </c>
      <c r="C38" s="23">
        <v>100727</v>
      </c>
      <c r="D38" s="18">
        <f>(E37*E38)/1000</f>
        <v>21809.9258714805</v>
      </c>
      <c r="E38" s="23">
        <v>100506.57083631566</v>
      </c>
      <c r="F38" s="26">
        <f t="shared" si="0"/>
        <v>-220.4291636843409</v>
      </c>
      <c r="G38" s="34"/>
      <c r="H38" s="37"/>
      <c r="I38" s="2"/>
    </row>
    <row r="39" spans="1:9" ht="12.75">
      <c r="A39" s="14" t="s">
        <v>42</v>
      </c>
      <c r="B39" s="18"/>
      <c r="C39" s="24">
        <v>200</v>
      </c>
      <c r="D39" s="18"/>
      <c r="E39" s="24">
        <v>234</v>
      </c>
      <c r="F39" s="18">
        <f aca="true" t="shared" si="1" ref="F39:F70">E39-C39</f>
        <v>34</v>
      </c>
      <c r="G39" s="34" t="s">
        <v>29</v>
      </c>
      <c r="H39" s="36" t="s">
        <v>9</v>
      </c>
      <c r="I39" s="2"/>
    </row>
    <row r="40" spans="1:9" ht="12.75">
      <c r="A40" s="13" t="s">
        <v>24</v>
      </c>
      <c r="B40" s="18">
        <f>(C39*C40)/1000</f>
        <v>10762.4</v>
      </c>
      <c r="C40" s="23">
        <v>53812</v>
      </c>
      <c r="D40" s="18">
        <f>(E39*E40)/1000</f>
        <v>12306.41512851951</v>
      </c>
      <c r="E40" s="23">
        <v>52591.51764324577</v>
      </c>
      <c r="F40" s="26">
        <f t="shared" si="1"/>
        <v>-1220.4823567542335</v>
      </c>
      <c r="G40" s="34"/>
      <c r="H40" s="37"/>
      <c r="I40" s="2"/>
    </row>
    <row r="41" spans="1:9" ht="12.75">
      <c r="A41" s="14" t="s">
        <v>43</v>
      </c>
      <c r="B41" s="18"/>
      <c r="C41" s="24">
        <v>50</v>
      </c>
      <c r="D41" s="18"/>
      <c r="E41" s="24">
        <v>20</v>
      </c>
      <c r="F41" s="18">
        <f t="shared" si="1"/>
        <v>-30</v>
      </c>
      <c r="G41" s="34" t="s">
        <v>29</v>
      </c>
      <c r="H41" s="36" t="s">
        <v>10</v>
      </c>
      <c r="I41" s="2"/>
    </row>
    <row r="42" spans="1:9" ht="12.75">
      <c r="A42" s="13" t="s">
        <v>24</v>
      </c>
      <c r="B42" s="18">
        <f>(C41*C42)/1000</f>
        <v>5298.25</v>
      </c>
      <c r="C42" s="23">
        <v>105965</v>
      </c>
      <c r="D42" s="18">
        <f>(E41*E42)/1000</f>
        <v>1764.32</v>
      </c>
      <c r="E42" s="23">
        <v>88216</v>
      </c>
      <c r="F42" s="26">
        <f t="shared" si="1"/>
        <v>-17749</v>
      </c>
      <c r="G42" s="34"/>
      <c r="H42" s="37"/>
      <c r="I42" s="2"/>
    </row>
    <row r="43" spans="1:9" ht="12.75">
      <c r="A43" s="14" t="s">
        <v>44</v>
      </c>
      <c r="B43" s="18"/>
      <c r="C43" s="24">
        <v>80</v>
      </c>
      <c r="D43" s="18"/>
      <c r="E43" s="24">
        <v>71</v>
      </c>
      <c r="F43" s="18">
        <f t="shared" si="1"/>
        <v>-9</v>
      </c>
      <c r="G43" s="34" t="s">
        <v>29</v>
      </c>
      <c r="H43" s="36" t="s">
        <v>10</v>
      </c>
      <c r="I43" s="2"/>
    </row>
    <row r="44" spans="1:9" ht="12.75">
      <c r="A44" s="13" t="s">
        <v>24</v>
      </c>
      <c r="B44" s="18">
        <f>(C43*C44)/1000</f>
        <v>4548.48</v>
      </c>
      <c r="C44" s="23">
        <v>56856</v>
      </c>
      <c r="D44" s="18">
        <f>(E43*E44)/1000</f>
        <v>3744.469</v>
      </c>
      <c r="E44" s="23">
        <v>52739</v>
      </c>
      <c r="F44" s="26">
        <f t="shared" si="1"/>
        <v>-4117</v>
      </c>
      <c r="G44" s="34"/>
      <c r="H44" s="37"/>
      <c r="I44" s="2"/>
    </row>
    <row r="45" spans="1:9" ht="12.75">
      <c r="A45" s="14" t="s">
        <v>45</v>
      </c>
      <c r="B45" s="18"/>
      <c r="C45" s="24">
        <v>1</v>
      </c>
      <c r="D45" s="18"/>
      <c r="E45" s="24">
        <v>1</v>
      </c>
      <c r="F45" s="18">
        <f t="shared" si="1"/>
        <v>0</v>
      </c>
      <c r="G45" s="34" t="s">
        <v>46</v>
      </c>
      <c r="H45" s="36" t="s">
        <v>11</v>
      </c>
      <c r="I45" s="2"/>
    </row>
    <row r="46" spans="1:9" ht="12.75">
      <c r="A46" s="13" t="s">
        <v>24</v>
      </c>
      <c r="B46" s="18">
        <f>(C45*C46)/1000</f>
        <v>4639</v>
      </c>
      <c r="C46" s="23">
        <v>4639000</v>
      </c>
      <c r="D46" s="18">
        <f>(E45*E46)/1000</f>
        <v>3845</v>
      </c>
      <c r="E46" s="23">
        <v>3845000</v>
      </c>
      <c r="F46" s="26">
        <f t="shared" si="1"/>
        <v>-794000</v>
      </c>
      <c r="G46" s="34"/>
      <c r="H46" s="37"/>
      <c r="I46" s="2"/>
    </row>
    <row r="47" spans="1:9" ht="12.75">
      <c r="A47" s="14" t="s">
        <v>47</v>
      </c>
      <c r="B47" s="18"/>
      <c r="C47" s="24">
        <v>28</v>
      </c>
      <c r="D47" s="18"/>
      <c r="E47" s="24">
        <v>28</v>
      </c>
      <c r="F47" s="18">
        <f t="shared" si="1"/>
        <v>0</v>
      </c>
      <c r="G47" s="34" t="s">
        <v>46</v>
      </c>
      <c r="H47" s="36" t="s">
        <v>11</v>
      </c>
      <c r="I47" s="2"/>
    </row>
    <row r="48" spans="1:9" ht="12.75">
      <c r="A48" s="13" t="s">
        <v>24</v>
      </c>
      <c r="B48" s="18">
        <f>(C47*C48)/1000</f>
        <v>29933.008</v>
      </c>
      <c r="C48" s="23">
        <v>1069036</v>
      </c>
      <c r="D48" s="18">
        <f>(E47*E48)/1000</f>
        <v>30847.012</v>
      </c>
      <c r="E48" s="23">
        <v>1101679</v>
      </c>
      <c r="F48" s="26">
        <f t="shared" si="1"/>
        <v>32643</v>
      </c>
      <c r="G48" s="34"/>
      <c r="H48" s="37"/>
      <c r="I48" s="2"/>
    </row>
    <row r="49" spans="1:9" ht="12.75">
      <c r="A49" s="14" t="s">
        <v>48</v>
      </c>
      <c r="B49" s="18"/>
      <c r="C49" s="24">
        <v>87821</v>
      </c>
      <c r="D49" s="18"/>
      <c r="E49" s="24">
        <v>87821</v>
      </c>
      <c r="F49" s="18">
        <v>0</v>
      </c>
      <c r="G49" s="34" t="s">
        <v>49</v>
      </c>
      <c r="H49" s="35" t="s">
        <v>85</v>
      </c>
      <c r="I49" s="2"/>
    </row>
    <row r="50" spans="1:9" ht="12.75">
      <c r="A50" s="13" t="s">
        <v>24</v>
      </c>
      <c r="B50" s="18">
        <f>(C49*C50)/1000</f>
        <v>67518.54122</v>
      </c>
      <c r="C50" s="23">
        <v>768.82</v>
      </c>
      <c r="D50" s="18">
        <f>(E49*E50)/1000</f>
        <v>65093.80341</v>
      </c>
      <c r="E50" s="23">
        <v>741.21</v>
      </c>
      <c r="F50" s="26">
        <v>-25.456710695619563</v>
      </c>
      <c r="G50" s="34"/>
      <c r="H50" s="35"/>
      <c r="I50" s="2"/>
    </row>
    <row r="51" spans="1:9" ht="12.75">
      <c r="A51" s="14" t="s">
        <v>50</v>
      </c>
      <c r="B51" s="18"/>
      <c r="C51" s="24">
        <v>149</v>
      </c>
      <c r="D51" s="18"/>
      <c r="E51" s="24">
        <v>173.34</v>
      </c>
      <c r="F51" s="18">
        <f t="shared" si="1"/>
        <v>24.340000000000003</v>
      </c>
      <c r="G51" s="34" t="s">
        <v>51</v>
      </c>
      <c r="H51" s="36" t="s">
        <v>12</v>
      </c>
      <c r="I51" s="2"/>
    </row>
    <row r="52" spans="1:9" ht="12.75">
      <c r="A52" s="13" t="s">
        <v>24</v>
      </c>
      <c r="B52" s="18">
        <f>(C51*C52)/1000</f>
        <v>74966.2180581954</v>
      </c>
      <c r="C52" s="23">
        <v>503128.98025634495</v>
      </c>
      <c r="D52" s="18">
        <f>(E51*E52)/1000</f>
        <v>65929.28853850087</v>
      </c>
      <c r="E52" s="23">
        <v>380346.65131245455</v>
      </c>
      <c r="F52" s="26">
        <f t="shared" si="1"/>
        <v>-122782.3289438904</v>
      </c>
      <c r="G52" s="34"/>
      <c r="H52" s="37"/>
      <c r="I52" s="2"/>
    </row>
    <row r="53" spans="1:9" ht="12.75">
      <c r="A53" s="14" t="s">
        <v>52</v>
      </c>
      <c r="B53" s="18"/>
      <c r="C53" s="24">
        <v>93</v>
      </c>
      <c r="D53" s="18"/>
      <c r="E53" s="24">
        <v>238</v>
      </c>
      <c r="F53" s="18">
        <f t="shared" si="1"/>
        <v>145</v>
      </c>
      <c r="G53" s="34" t="s">
        <v>51</v>
      </c>
      <c r="H53" s="36" t="s">
        <v>13</v>
      </c>
      <c r="I53" s="2"/>
    </row>
    <row r="54" spans="1:9" ht="12.75">
      <c r="A54" s="13" t="s">
        <v>24</v>
      </c>
      <c r="B54" s="18">
        <f>(C53*C54)/1000</f>
        <v>16846.7819418046</v>
      </c>
      <c r="C54" s="23">
        <v>181148.1929226301</v>
      </c>
      <c r="D54" s="18">
        <f>(E53*E54)/1000</f>
        <v>14169.71146149911</v>
      </c>
      <c r="E54" s="23">
        <v>59536.60277940802</v>
      </c>
      <c r="F54" s="26">
        <f t="shared" si="1"/>
        <v>-121611.5901432221</v>
      </c>
      <c r="G54" s="34"/>
      <c r="H54" s="37"/>
      <c r="I54" s="2"/>
    </row>
    <row r="55" spans="1:9" ht="12.75">
      <c r="A55" s="14" t="s">
        <v>53</v>
      </c>
      <c r="B55" s="18"/>
      <c r="C55" s="24">
        <v>1</v>
      </c>
      <c r="D55" s="18"/>
      <c r="E55" s="24">
        <v>1</v>
      </c>
      <c r="F55" s="18">
        <f t="shared" si="1"/>
        <v>0</v>
      </c>
      <c r="G55" s="34" t="s">
        <v>54</v>
      </c>
      <c r="H55" s="36" t="s">
        <v>14</v>
      </c>
      <c r="I55" s="2"/>
    </row>
    <row r="56" spans="1:9" ht="12.75">
      <c r="A56" s="13" t="s">
        <v>24</v>
      </c>
      <c r="B56" s="18">
        <f>(C55*C56)/1000</f>
        <v>16243</v>
      </c>
      <c r="C56" s="23">
        <v>16243000</v>
      </c>
      <c r="D56" s="18">
        <f>(E55*E56)/1000</f>
        <v>8751</v>
      </c>
      <c r="E56" s="23">
        <v>8751000</v>
      </c>
      <c r="F56" s="26">
        <f t="shared" si="1"/>
        <v>-7492000</v>
      </c>
      <c r="G56" s="34"/>
      <c r="H56" s="37"/>
      <c r="I56" s="2"/>
    </row>
    <row r="57" spans="1:9" ht="12.75">
      <c r="A57" s="14" t="s">
        <v>55</v>
      </c>
      <c r="B57" s="18"/>
      <c r="C57" s="24">
        <v>87821</v>
      </c>
      <c r="D57" s="18"/>
      <c r="E57" s="24">
        <v>87821</v>
      </c>
      <c r="F57" s="18">
        <v>0</v>
      </c>
      <c r="G57" s="34" t="s">
        <v>49</v>
      </c>
      <c r="H57" s="35" t="s">
        <v>86</v>
      </c>
      <c r="I57" s="2"/>
    </row>
    <row r="58" spans="1:9" ht="12.75">
      <c r="A58" s="13" t="s">
        <v>24</v>
      </c>
      <c r="B58" s="18">
        <v>129208.436</v>
      </c>
      <c r="C58" s="23">
        <v>1471.2703795219822</v>
      </c>
      <c r="D58" s="18">
        <v>120639.08074999994</v>
      </c>
      <c r="E58" s="23">
        <v>1373.6928610469015</v>
      </c>
      <c r="F58" s="26">
        <v>-97.57751847508075</v>
      </c>
      <c r="G58" s="34"/>
      <c r="H58" s="35"/>
      <c r="I58" s="5"/>
    </row>
    <row r="59" spans="1:9" ht="12.75">
      <c r="A59" s="14" t="s">
        <v>56</v>
      </c>
      <c r="B59" s="18"/>
      <c r="C59" s="24">
        <v>43932.25</v>
      </c>
      <c r="D59" s="18"/>
      <c r="E59" s="24">
        <v>43753.333333333336</v>
      </c>
      <c r="F59" s="18">
        <v>-178.91666666666424</v>
      </c>
      <c r="G59" s="34" t="s">
        <v>57</v>
      </c>
      <c r="H59" s="35" t="s">
        <v>87</v>
      </c>
      <c r="I59" s="2"/>
    </row>
    <row r="60" spans="1:9" ht="12.75">
      <c r="A60" s="13" t="s">
        <v>24</v>
      </c>
      <c r="B60" s="18">
        <v>12018.7</v>
      </c>
      <c r="C60" s="23">
        <v>273.57351376266865</v>
      </c>
      <c r="D60" s="18">
        <v>8154.2049</v>
      </c>
      <c r="E60" s="23">
        <v>186.36762684747828</v>
      </c>
      <c r="F60" s="26">
        <v>-87.20588691519038</v>
      </c>
      <c r="G60" s="34"/>
      <c r="H60" s="35"/>
      <c r="I60" s="2"/>
    </row>
    <row r="61" spans="1:9" ht="12.75">
      <c r="A61" s="14" t="s">
        <v>74</v>
      </c>
      <c r="B61" s="18"/>
      <c r="C61" s="24">
        <v>1</v>
      </c>
      <c r="D61" s="18"/>
      <c r="E61" s="24">
        <v>1</v>
      </c>
      <c r="F61" s="18">
        <v>0</v>
      </c>
      <c r="G61" s="34" t="s">
        <v>59</v>
      </c>
      <c r="H61" s="35" t="s">
        <v>88</v>
      </c>
      <c r="I61" s="2"/>
    </row>
    <row r="62" spans="1:9" ht="12.75">
      <c r="A62" s="13" t="s">
        <v>24</v>
      </c>
      <c r="B62" s="18">
        <v>88579.44766893874</v>
      </c>
      <c r="C62" s="23">
        <v>88579447.66893874</v>
      </c>
      <c r="D62" s="18">
        <v>90703.1306650296</v>
      </c>
      <c r="E62" s="23">
        <v>90703130.6650296</v>
      </c>
      <c r="F62" s="26">
        <v>2123682.996090859</v>
      </c>
      <c r="G62" s="34"/>
      <c r="H62" s="35"/>
      <c r="I62" s="2"/>
    </row>
    <row r="63" spans="1:9" ht="12.75">
      <c r="A63" s="14" t="s">
        <v>58</v>
      </c>
      <c r="B63" s="18"/>
      <c r="C63" s="24">
        <v>437.48</v>
      </c>
      <c r="D63" s="18"/>
      <c r="E63" s="24">
        <v>350.54</v>
      </c>
      <c r="F63" s="18">
        <v>-86.94</v>
      </c>
      <c r="G63" s="34" t="s">
        <v>59</v>
      </c>
      <c r="H63" s="35" t="s">
        <v>89</v>
      </c>
      <c r="I63" s="2"/>
    </row>
    <row r="64" spans="1:9" ht="12.75">
      <c r="A64" s="13" t="s">
        <v>24</v>
      </c>
      <c r="B64" s="18">
        <v>50717.79320313276</v>
      </c>
      <c r="C64" s="23">
        <v>115931.68419843822</v>
      </c>
      <c r="D64" s="18">
        <v>51933.74699217986</v>
      </c>
      <c r="E64" s="23">
        <v>148153.55449358094</v>
      </c>
      <c r="F64" s="26">
        <v>32221.870295142726</v>
      </c>
      <c r="G64" s="34"/>
      <c r="H64" s="35"/>
      <c r="I64" s="2"/>
    </row>
    <row r="65" spans="1:9" ht="12.75">
      <c r="A65" s="14" t="s">
        <v>60</v>
      </c>
      <c r="B65" s="18"/>
      <c r="C65" s="24">
        <v>437.48</v>
      </c>
      <c r="D65" s="18"/>
      <c r="E65" s="24">
        <v>350.54</v>
      </c>
      <c r="F65" s="18">
        <v>-86.94</v>
      </c>
      <c r="G65" s="34" t="s">
        <v>59</v>
      </c>
      <c r="H65" s="35" t="s">
        <v>89</v>
      </c>
      <c r="I65" s="2"/>
    </row>
    <row r="66" spans="1:9" ht="12.75">
      <c r="A66" s="13" t="s">
        <v>24</v>
      </c>
      <c r="B66" s="18">
        <v>131427.1331279285</v>
      </c>
      <c r="C66" s="23">
        <v>300418.6091431117</v>
      </c>
      <c r="D66" s="18">
        <v>134578.08490279064</v>
      </c>
      <c r="E66" s="23">
        <v>383916.4857157261</v>
      </c>
      <c r="F66" s="26">
        <v>83497.87657261442</v>
      </c>
      <c r="G66" s="34"/>
      <c r="H66" s="35"/>
      <c r="I66" s="2"/>
    </row>
    <row r="67" spans="1:9" ht="12.75">
      <c r="A67" s="14" t="s">
        <v>61</v>
      </c>
      <c r="B67" s="19"/>
      <c r="C67" s="24">
        <v>43932.25</v>
      </c>
      <c r="D67" s="19"/>
      <c r="E67" s="24">
        <v>43753.333333333336</v>
      </c>
      <c r="F67" s="18">
        <v>-178.91666666666424</v>
      </c>
      <c r="G67" s="34" t="s">
        <v>49</v>
      </c>
      <c r="H67" s="35" t="s">
        <v>90</v>
      </c>
      <c r="I67" s="2"/>
    </row>
    <row r="68" spans="1:9" ht="12.75">
      <c r="A68" s="13" t="s">
        <v>24</v>
      </c>
      <c r="B68" s="20">
        <v>13072.98143</v>
      </c>
      <c r="C68" s="23">
        <v>297.57140665456467</v>
      </c>
      <c r="D68" s="20">
        <v>13301.039900000002</v>
      </c>
      <c r="E68" s="23">
        <v>304.000607191833</v>
      </c>
      <c r="F68" s="26">
        <v>6.429200537268343</v>
      </c>
      <c r="G68" s="34"/>
      <c r="H68" s="35"/>
      <c r="I68" s="2"/>
    </row>
    <row r="69" spans="1:9" ht="12.75">
      <c r="A69" s="15" t="s">
        <v>39</v>
      </c>
      <c r="B69" s="20"/>
      <c r="C69" s="24">
        <v>10646</v>
      </c>
      <c r="D69" s="20"/>
      <c r="E69" s="24">
        <v>11298.61</v>
      </c>
      <c r="F69" s="18">
        <f t="shared" si="1"/>
        <v>652.6100000000006</v>
      </c>
      <c r="G69" s="34" t="s">
        <v>62</v>
      </c>
      <c r="H69" s="36" t="s">
        <v>15</v>
      </c>
      <c r="I69" s="2"/>
    </row>
    <row r="70" spans="1:9" ht="12.75">
      <c r="A70" s="13" t="s">
        <v>24</v>
      </c>
      <c r="B70" s="20">
        <f>(C69*C70)/1000</f>
        <v>443611.04841999995</v>
      </c>
      <c r="C70" s="23">
        <v>41669.27</v>
      </c>
      <c r="D70" s="20">
        <f>(E69*E70)/1000</f>
        <v>453624.503307</v>
      </c>
      <c r="E70" s="23">
        <v>40148.7</v>
      </c>
      <c r="F70" s="26">
        <f t="shared" si="1"/>
        <v>-1520.5699999999997</v>
      </c>
      <c r="G70" s="43"/>
      <c r="H70" s="37"/>
      <c r="I70" s="2"/>
    </row>
    <row r="71" spans="1:9" ht="12.75">
      <c r="A71" s="15" t="s">
        <v>63</v>
      </c>
      <c r="B71" s="20"/>
      <c r="C71" s="24">
        <v>2750</v>
      </c>
      <c r="D71" s="20"/>
      <c r="E71" s="24">
        <v>3013</v>
      </c>
      <c r="F71" s="18">
        <f aca="true" t="shared" si="2" ref="F71:F78">E71-C71</f>
        <v>263</v>
      </c>
      <c r="G71" s="34" t="s">
        <v>62</v>
      </c>
      <c r="H71" s="36" t="s">
        <v>16</v>
      </c>
      <c r="I71" s="2"/>
    </row>
    <row r="72" spans="1:9" ht="12.75">
      <c r="A72" s="13" t="s">
        <v>24</v>
      </c>
      <c r="B72" s="20">
        <f>(C71*C72)/1000</f>
        <v>27733</v>
      </c>
      <c r="C72" s="23">
        <v>10084.727272727272</v>
      </c>
      <c r="D72" s="20">
        <f>(E71*E72)/1000</f>
        <v>26510.00000000001</v>
      </c>
      <c r="E72" s="23">
        <v>8798.53966146698</v>
      </c>
      <c r="F72" s="26">
        <f t="shared" si="2"/>
        <v>-1286.1876112602913</v>
      </c>
      <c r="G72" s="43"/>
      <c r="H72" s="37"/>
      <c r="I72" s="2"/>
    </row>
    <row r="73" spans="1:9" ht="12.75">
      <c r="A73" s="15" t="s">
        <v>64</v>
      </c>
      <c r="B73" s="20"/>
      <c r="C73" s="24">
        <v>11012.58</v>
      </c>
      <c r="D73" s="20"/>
      <c r="E73" s="24">
        <v>11510.99</v>
      </c>
      <c r="F73" s="18">
        <f t="shared" si="2"/>
        <v>498.40999999999985</v>
      </c>
      <c r="G73" s="34" t="s">
        <v>62</v>
      </c>
      <c r="H73" s="36" t="s">
        <v>17</v>
      </c>
      <c r="I73" s="2"/>
    </row>
    <row r="74" spans="1:9" ht="12.75">
      <c r="A74" s="13" t="s">
        <v>24</v>
      </c>
      <c r="B74" s="20">
        <f>(C73*C74)/1000</f>
        <v>275331.67962480005</v>
      </c>
      <c r="C74" s="23">
        <v>25001.56</v>
      </c>
      <c r="D74" s="20">
        <f>(E73*E74)/1000</f>
        <v>277290.7705278</v>
      </c>
      <c r="E74" s="23">
        <v>24089.22</v>
      </c>
      <c r="F74" s="26">
        <f t="shared" si="2"/>
        <v>-912.3400000000001</v>
      </c>
      <c r="G74" s="34"/>
      <c r="H74" s="37"/>
      <c r="I74" s="2"/>
    </row>
    <row r="75" spans="1:9" ht="12.75">
      <c r="A75" s="15" t="s">
        <v>65</v>
      </c>
      <c r="B75" s="20"/>
      <c r="C75" s="24">
        <v>607</v>
      </c>
      <c r="D75" s="20"/>
      <c r="E75" s="24">
        <v>536</v>
      </c>
      <c r="F75" s="18">
        <f t="shared" si="2"/>
        <v>-71</v>
      </c>
      <c r="G75" s="34" t="s">
        <v>66</v>
      </c>
      <c r="H75" s="36" t="s">
        <v>18</v>
      </c>
      <c r="I75" s="2"/>
    </row>
    <row r="76" spans="1:9" ht="12.75">
      <c r="A76" s="13" t="s">
        <v>24</v>
      </c>
      <c r="B76" s="20">
        <f>(C75*C76)/1000</f>
        <v>118521.05459578708</v>
      </c>
      <c r="C76" s="23">
        <v>195257.0915910825</v>
      </c>
      <c r="D76" s="20">
        <f>(E75*E76)/1000</f>
        <v>95242.08508325098</v>
      </c>
      <c r="E76" s="23">
        <v>177690.4572448712</v>
      </c>
      <c r="F76" s="26">
        <f t="shared" si="2"/>
        <v>-17566.6343462113</v>
      </c>
      <c r="G76" s="34"/>
      <c r="H76" s="37"/>
      <c r="I76" s="2"/>
    </row>
    <row r="77" spans="1:9" ht="12.75">
      <c r="A77" s="15" t="s">
        <v>67</v>
      </c>
      <c r="B77" s="20"/>
      <c r="C77" s="24">
        <v>28</v>
      </c>
      <c r="D77" s="20"/>
      <c r="E77" s="24">
        <v>43</v>
      </c>
      <c r="F77" s="18">
        <f t="shared" si="2"/>
        <v>15</v>
      </c>
      <c r="G77" s="34" t="s">
        <v>66</v>
      </c>
      <c r="H77" s="36" t="s">
        <v>19</v>
      </c>
      <c r="I77" s="2"/>
    </row>
    <row r="78" spans="1:9" ht="13.5" thickBot="1">
      <c r="A78" s="16" t="s">
        <v>24</v>
      </c>
      <c r="B78" s="21">
        <f>(C77*C78)/1000</f>
        <v>7598.945404212943</v>
      </c>
      <c r="C78" s="25">
        <v>271390.90729331935</v>
      </c>
      <c r="D78" s="21">
        <f>(E77*E78)/1000</f>
        <v>10619.914916749016</v>
      </c>
      <c r="E78" s="25">
        <v>246974.76550579106</v>
      </c>
      <c r="F78" s="27">
        <f t="shared" si="2"/>
        <v>-24416.141787528293</v>
      </c>
      <c r="G78" s="42"/>
      <c r="H78" s="38"/>
      <c r="I78" s="2"/>
    </row>
    <row r="79" spans="1:8" ht="12.75">
      <c r="A79" s="3"/>
      <c r="B79" s="3"/>
      <c r="C79" s="3"/>
      <c r="D79" s="3"/>
      <c r="E79" s="3"/>
      <c r="F79" s="2"/>
      <c r="G79" s="2"/>
      <c r="H79" s="2"/>
    </row>
    <row r="80" spans="1:8" ht="12.75" hidden="1">
      <c r="A80" s="3" t="s">
        <v>70</v>
      </c>
      <c r="B80" s="4">
        <f>B6+B8+B10+B12+B14+B16+B18+B20+B22+B24+B26+B28+B30+B32+B34+B36+B38+B40+B42+B44+B46+B48+B50+B52+B54+B56+B58+B60+B62+B64+B66+B68+B70+B72+B74+B76+B78</f>
        <v>7370041.65734235</v>
      </c>
      <c r="C80" s="3"/>
      <c r="D80" s="4">
        <f>D6+D8+D10+D12+D14+D16+D18+D20+D22+D24+D26+D28+D30+D32+D34+D36+D38+D40+D42+D44+D46+D48+D50+D52+D54+D56+D58+D60+D62+D64+D66+D68+D70+D72+D74+D76+D78</f>
        <v>7198150.089690203</v>
      </c>
      <c r="E80" s="3"/>
      <c r="G80" s="2"/>
      <c r="H80" s="2"/>
    </row>
    <row r="81" spans="1:8" ht="12.75" hidden="1">
      <c r="A81" t="s">
        <v>76</v>
      </c>
      <c r="B81" s="8">
        <f>7370043618/1000</f>
        <v>7370043.618</v>
      </c>
      <c r="D81" s="8">
        <v>7198138</v>
      </c>
      <c r="E81" s="1"/>
      <c r="G81" s="2"/>
      <c r="H81" s="2"/>
    </row>
    <row r="82" spans="1:4" ht="12.75" hidden="1">
      <c r="A82" s="33" t="s">
        <v>79</v>
      </c>
      <c r="B82" s="9">
        <f>B80-B81</f>
        <v>-1.9606576496735215</v>
      </c>
      <c r="D82" s="9">
        <f>D80-D81</f>
        <v>12.089690202847123</v>
      </c>
    </row>
    <row r="83" spans="4:7" ht="12.75" hidden="1">
      <c r="D83" s="32" t="s">
        <v>91</v>
      </c>
      <c r="E83" s="32" t="s">
        <v>77</v>
      </c>
      <c r="F83" s="32" t="s">
        <v>68</v>
      </c>
      <c r="G83" s="32" t="s">
        <v>77</v>
      </c>
    </row>
    <row r="84" spans="1:7" ht="12.75" hidden="1">
      <c r="A84" s="52" t="s">
        <v>29</v>
      </c>
      <c r="B84" s="53" t="s">
        <v>70</v>
      </c>
      <c r="C84" s="54"/>
      <c r="D84" s="8">
        <f>B14+B16+B18+B20+B22+B24+B26+B28+B30+B32+B34+B36+B38+B40+B42+B44</f>
        <v>2757023.8886475493</v>
      </c>
      <c r="E84" s="55">
        <f>D84-D85</f>
        <v>-0.11135245067998767</v>
      </c>
      <c r="F84" s="8">
        <f>D14+D16+D18+D20+D22+D24+D26+D28+D30+D32+D34+D36+D38+D40+D42+D44</f>
        <v>2632247.7123354035</v>
      </c>
      <c r="G84" s="55">
        <f>F84-F85</f>
        <v>12.712335403542966</v>
      </c>
    </row>
    <row r="85" spans="1:7" ht="12.75" hidden="1">
      <c r="A85" s="52"/>
      <c r="B85" s="53" t="s">
        <v>76</v>
      </c>
      <c r="C85" s="54"/>
      <c r="D85" s="8">
        <v>2757024</v>
      </c>
      <c r="E85" s="55"/>
      <c r="F85" s="8">
        <v>2632235</v>
      </c>
      <c r="G85" s="55"/>
    </row>
    <row r="86" spans="1:7" ht="12.75" hidden="1">
      <c r="A86" s="52" t="s">
        <v>46</v>
      </c>
      <c r="B86" s="53" t="s">
        <v>70</v>
      </c>
      <c r="C86" s="54"/>
      <c r="D86" s="8">
        <f>B46+B48</f>
        <v>34572.008</v>
      </c>
      <c r="E86" s="55">
        <f>D86-D87</f>
        <v>0.008000000001629815</v>
      </c>
      <c r="F86" s="8">
        <f>D46+D48</f>
        <v>34692.012</v>
      </c>
      <c r="G86" s="55">
        <f>F86-F87</f>
        <v>0.012000000002444722</v>
      </c>
    </row>
    <row r="87" spans="1:7" ht="12.75" hidden="1">
      <c r="A87" s="52"/>
      <c r="B87" s="53" t="s">
        <v>76</v>
      </c>
      <c r="C87" s="54"/>
      <c r="D87" s="8">
        <v>34572</v>
      </c>
      <c r="E87" s="55"/>
      <c r="F87" s="8">
        <v>34692</v>
      </c>
      <c r="G87" s="55"/>
    </row>
    <row r="88" spans="1:7" ht="12.75" hidden="1">
      <c r="A88" s="52" t="s">
        <v>51</v>
      </c>
      <c r="B88" s="53" t="s">
        <v>70</v>
      </c>
      <c r="C88" s="54"/>
      <c r="D88" s="8">
        <f>B52+B54</f>
        <v>91813</v>
      </c>
      <c r="E88" s="55">
        <f>D88-D89</f>
        <v>0</v>
      </c>
      <c r="F88" s="8">
        <f>D52+D54</f>
        <v>80098.99999999999</v>
      </c>
      <c r="G88" s="55">
        <f>F88-F89</f>
        <v>0</v>
      </c>
    </row>
    <row r="89" spans="1:7" ht="12.75" hidden="1">
      <c r="A89" s="52"/>
      <c r="B89" s="53" t="s">
        <v>76</v>
      </c>
      <c r="C89" s="54"/>
      <c r="D89" s="8">
        <v>91813</v>
      </c>
      <c r="E89" s="55"/>
      <c r="F89" s="8">
        <v>80099</v>
      </c>
      <c r="G89" s="55"/>
    </row>
    <row r="90" spans="1:7" ht="12.75" hidden="1">
      <c r="A90" s="52" t="s">
        <v>54</v>
      </c>
      <c r="B90" s="53" t="s">
        <v>70</v>
      </c>
      <c r="C90" s="54"/>
      <c r="D90" s="8">
        <f>B56</f>
        <v>16243</v>
      </c>
      <c r="E90" s="55">
        <f>D90-D91</f>
        <v>0</v>
      </c>
      <c r="F90" s="8">
        <f>D56</f>
        <v>8751</v>
      </c>
      <c r="G90" s="55">
        <f>F90-F91</f>
        <v>0</v>
      </c>
    </row>
    <row r="91" spans="1:7" ht="12.75" hidden="1">
      <c r="A91" s="52"/>
      <c r="B91" s="53" t="s">
        <v>76</v>
      </c>
      <c r="C91" s="54"/>
      <c r="D91" s="8">
        <v>16243</v>
      </c>
      <c r="E91" s="55"/>
      <c r="F91" s="8">
        <v>8751</v>
      </c>
      <c r="G91" s="55"/>
    </row>
    <row r="92" spans="1:7" ht="12.75" hidden="1">
      <c r="A92" s="52" t="s">
        <v>62</v>
      </c>
      <c r="B92" s="53" t="s">
        <v>70</v>
      </c>
      <c r="C92" s="54"/>
      <c r="D92" s="8">
        <f>B70+B72+B74</f>
        <v>746675.7280448</v>
      </c>
      <c r="E92" s="55">
        <f>D92-D93</f>
        <v>-0.2719552000053227</v>
      </c>
      <c r="F92" s="8">
        <f>D70+D72+D74</f>
        <v>757425.2738348</v>
      </c>
      <c r="G92" s="55">
        <f>F92-F93</f>
        <v>0.27383479999843985</v>
      </c>
    </row>
    <row r="93" spans="1:7" ht="12.75" hidden="1">
      <c r="A93" s="52"/>
      <c r="B93" s="53" t="s">
        <v>76</v>
      </c>
      <c r="C93" s="54"/>
      <c r="D93" s="8">
        <v>746676</v>
      </c>
      <c r="E93" s="55"/>
      <c r="F93" s="8">
        <v>757425</v>
      </c>
      <c r="G93" s="55"/>
    </row>
    <row r="94" spans="1:7" ht="12.75" hidden="1">
      <c r="A94" s="52" t="s">
        <v>66</v>
      </c>
      <c r="B94" s="53" t="s">
        <v>70</v>
      </c>
      <c r="C94" s="54"/>
      <c r="D94" s="8">
        <f>B76+B78</f>
        <v>126120.00000000001</v>
      </c>
      <c r="E94" s="55">
        <f>D94-D95</f>
        <v>0</v>
      </c>
      <c r="F94" s="8">
        <f>D76+D78</f>
        <v>105861.99999999999</v>
      </c>
      <c r="G94" s="55">
        <f>F94-F95</f>
        <v>0</v>
      </c>
    </row>
    <row r="95" spans="1:7" ht="12.75" hidden="1">
      <c r="A95" s="52"/>
      <c r="B95" s="53" t="s">
        <v>76</v>
      </c>
      <c r="C95" s="54"/>
      <c r="D95" s="8">
        <v>126120</v>
      </c>
      <c r="E95" s="55"/>
      <c r="F95" s="8">
        <v>105862</v>
      </c>
      <c r="G95" s="55"/>
    </row>
    <row r="96" spans="1:7" ht="12.75" hidden="1">
      <c r="A96" s="52" t="s">
        <v>23</v>
      </c>
      <c r="B96" s="53" t="s">
        <v>70</v>
      </c>
      <c r="C96" s="54"/>
      <c r="D96" s="8">
        <f>B6+B8</f>
        <v>2482564</v>
      </c>
      <c r="E96" s="55">
        <f>D96-D97</f>
        <v>0</v>
      </c>
      <c r="F96" s="8">
        <f>D6+D8</f>
        <v>2444058</v>
      </c>
      <c r="G96" s="55">
        <f>F96-F97</f>
        <v>0</v>
      </c>
    </row>
    <row r="97" spans="1:7" ht="12.75" hidden="1">
      <c r="A97" s="52"/>
      <c r="B97" s="53" t="s">
        <v>76</v>
      </c>
      <c r="C97" s="54"/>
      <c r="D97" s="8">
        <v>2482564</v>
      </c>
      <c r="E97" s="55"/>
      <c r="F97" s="8">
        <v>2444058</v>
      </c>
      <c r="G97" s="55"/>
    </row>
    <row r="98" spans="1:7" ht="12.75" hidden="1">
      <c r="A98" s="52" t="s">
        <v>27</v>
      </c>
      <c r="B98" s="53" t="s">
        <v>70</v>
      </c>
      <c r="C98" s="54"/>
      <c r="D98" s="8">
        <f>B10+B12</f>
        <v>622487</v>
      </c>
      <c r="E98" s="55">
        <f>D98-D99</f>
        <v>0</v>
      </c>
      <c r="F98" s="8">
        <f>D10+D12</f>
        <v>650612</v>
      </c>
      <c r="G98" s="55">
        <f>F98-F99</f>
        <v>0</v>
      </c>
    </row>
    <row r="99" spans="1:7" ht="12.75" hidden="1">
      <c r="A99" s="52"/>
      <c r="B99" s="53" t="s">
        <v>76</v>
      </c>
      <c r="C99" s="54"/>
      <c r="D99" s="8">
        <v>622487</v>
      </c>
      <c r="E99" s="55"/>
      <c r="F99" s="8">
        <v>650612</v>
      </c>
      <c r="G99" s="55"/>
    </row>
    <row r="100" spans="1:7" ht="12.75" hidden="1">
      <c r="A100" s="52" t="s">
        <v>57</v>
      </c>
      <c r="B100" s="53" t="s">
        <v>70</v>
      </c>
      <c r="C100" s="54"/>
      <c r="D100" s="8">
        <f>B60</f>
        <v>12018.7</v>
      </c>
      <c r="E100" s="55">
        <f>D100-D101</f>
        <v>-0.2999999999992724</v>
      </c>
      <c r="F100" s="8">
        <f>D60</f>
        <v>8154.2049</v>
      </c>
      <c r="G100" s="55">
        <f>F100-F101</f>
        <v>0.20489999999972497</v>
      </c>
    </row>
    <row r="101" spans="1:7" ht="12.75" hidden="1">
      <c r="A101" s="52"/>
      <c r="B101" s="53" t="s">
        <v>76</v>
      </c>
      <c r="C101" s="54"/>
      <c r="D101" s="8">
        <v>12019</v>
      </c>
      <c r="E101" s="55"/>
      <c r="F101" s="8">
        <v>8154</v>
      </c>
      <c r="G101" s="55"/>
    </row>
    <row r="102" spans="1:7" ht="12.75" hidden="1">
      <c r="A102" s="52" t="s">
        <v>49</v>
      </c>
      <c r="B102" s="53" t="s">
        <v>70</v>
      </c>
      <c r="C102" s="54"/>
      <c r="D102" s="8">
        <f>B50+B58+B68</f>
        <v>209799.95865</v>
      </c>
      <c r="E102" s="55">
        <f>D102-D103</f>
        <v>-1.041350000014063</v>
      </c>
      <c r="F102" s="8">
        <f>D50+D58+D68</f>
        <v>199033.92405999993</v>
      </c>
      <c r="G102" s="55">
        <f>F102-F103</f>
        <v>-1.0759400000679307</v>
      </c>
    </row>
    <row r="103" spans="1:7" ht="12.75" hidden="1">
      <c r="A103" s="52"/>
      <c r="B103" s="53" t="s">
        <v>76</v>
      </c>
      <c r="C103" s="54"/>
      <c r="D103" s="8">
        <v>209801</v>
      </c>
      <c r="E103" s="55"/>
      <c r="F103" s="8">
        <v>199035</v>
      </c>
      <c r="G103" s="55"/>
    </row>
    <row r="104" spans="1:7" ht="12.75" hidden="1">
      <c r="A104" s="52" t="s">
        <v>59</v>
      </c>
      <c r="B104" s="53" t="s">
        <v>70</v>
      </c>
      <c r="C104" s="54"/>
      <c r="D104" s="8">
        <f>B62+B64+B66</f>
        <v>270724.374</v>
      </c>
      <c r="E104" s="55">
        <f>D104-D105</f>
        <v>-0.6259999999892898</v>
      </c>
      <c r="F104" s="8">
        <f>D62+D64+D66</f>
        <v>277214.96256000013</v>
      </c>
      <c r="G104" s="55">
        <f>F104-F105</f>
        <v>-0.0374399998690933</v>
      </c>
    </row>
    <row r="105" spans="1:7" ht="12.75" hidden="1">
      <c r="A105" s="52"/>
      <c r="B105" s="53" t="s">
        <v>76</v>
      </c>
      <c r="C105" s="54"/>
      <c r="D105" s="8">
        <v>270725</v>
      </c>
      <c r="E105" s="55"/>
      <c r="F105" s="8">
        <v>277215</v>
      </c>
      <c r="G105" s="55"/>
    </row>
    <row r="106" ht="12.75" hidden="1"/>
    <row r="107" ht="12.75" hidden="1"/>
  </sheetData>
  <mergeCells count="136">
    <mergeCell ref="G98:G99"/>
    <mergeCell ref="G100:G101"/>
    <mergeCell ref="G102:G103"/>
    <mergeCell ref="G104:G105"/>
    <mergeCell ref="H61:H62"/>
    <mergeCell ref="D2:E2"/>
    <mergeCell ref="B2:C2"/>
    <mergeCell ref="G84:G85"/>
    <mergeCell ref="B84:C84"/>
    <mergeCell ref="B85:C85"/>
    <mergeCell ref="G5:G6"/>
    <mergeCell ref="G7:G8"/>
    <mergeCell ref="G9:G10"/>
    <mergeCell ref="G13:G14"/>
    <mergeCell ref="E100:E101"/>
    <mergeCell ref="E102:E103"/>
    <mergeCell ref="E104:E105"/>
    <mergeCell ref="G61:G62"/>
    <mergeCell ref="G86:G87"/>
    <mergeCell ref="G88:G89"/>
    <mergeCell ref="G90:G91"/>
    <mergeCell ref="G92:G93"/>
    <mergeCell ref="G94:G95"/>
    <mergeCell ref="G96:G97"/>
    <mergeCell ref="E92:E93"/>
    <mergeCell ref="E94:E95"/>
    <mergeCell ref="E96:E97"/>
    <mergeCell ref="E98:E99"/>
    <mergeCell ref="E84:E85"/>
    <mergeCell ref="E86:E87"/>
    <mergeCell ref="E88:E89"/>
    <mergeCell ref="E90:E91"/>
    <mergeCell ref="B102:C102"/>
    <mergeCell ref="B103:C103"/>
    <mergeCell ref="B104:C104"/>
    <mergeCell ref="B105:C105"/>
    <mergeCell ref="B98:C98"/>
    <mergeCell ref="B99:C99"/>
    <mergeCell ref="B100:C100"/>
    <mergeCell ref="B101:C101"/>
    <mergeCell ref="B94:C94"/>
    <mergeCell ref="B95:C95"/>
    <mergeCell ref="B96:C96"/>
    <mergeCell ref="B97:C97"/>
    <mergeCell ref="B86:C86"/>
    <mergeCell ref="B87:C87"/>
    <mergeCell ref="A98:A99"/>
    <mergeCell ref="A100:A101"/>
    <mergeCell ref="B88:C88"/>
    <mergeCell ref="B89:C89"/>
    <mergeCell ref="B90:C90"/>
    <mergeCell ref="B91:C91"/>
    <mergeCell ref="B92:C92"/>
    <mergeCell ref="B93:C93"/>
    <mergeCell ref="A102:A103"/>
    <mergeCell ref="A104:A105"/>
    <mergeCell ref="A96:A97"/>
    <mergeCell ref="A84:A85"/>
    <mergeCell ref="A86:A87"/>
    <mergeCell ref="A88:A89"/>
    <mergeCell ref="A90:A91"/>
    <mergeCell ref="A92:A93"/>
    <mergeCell ref="A94:A95"/>
    <mergeCell ref="A3:A4"/>
    <mergeCell ref="F3:F4"/>
    <mergeCell ref="A1:A2"/>
    <mergeCell ref="G3:G4"/>
    <mergeCell ref="G15:G16"/>
    <mergeCell ref="G17:G18"/>
    <mergeCell ref="G19:G20"/>
    <mergeCell ref="G21:G22"/>
    <mergeCell ref="G23:G24"/>
    <mergeCell ref="G25:G26"/>
    <mergeCell ref="G27:G28"/>
    <mergeCell ref="G29:G30"/>
    <mergeCell ref="G31:G32"/>
    <mergeCell ref="G33:G34"/>
    <mergeCell ref="G35:G36"/>
    <mergeCell ref="G37:G38"/>
    <mergeCell ref="G39:G40"/>
    <mergeCell ref="G41:G42"/>
    <mergeCell ref="G43:G44"/>
    <mergeCell ref="G45:G46"/>
    <mergeCell ref="G47:G48"/>
    <mergeCell ref="G49:G50"/>
    <mergeCell ref="G51:G52"/>
    <mergeCell ref="G53:G54"/>
    <mergeCell ref="G55:G56"/>
    <mergeCell ref="G57:G58"/>
    <mergeCell ref="G59:G60"/>
    <mergeCell ref="G63:G64"/>
    <mergeCell ref="G75:G76"/>
    <mergeCell ref="G77:G78"/>
    <mergeCell ref="G65:G66"/>
    <mergeCell ref="G67:G68"/>
    <mergeCell ref="G69:G70"/>
    <mergeCell ref="G73:G74"/>
    <mergeCell ref="G71:G72"/>
    <mergeCell ref="H3:H4"/>
    <mergeCell ref="H5:H6"/>
    <mergeCell ref="H7:H8"/>
    <mergeCell ref="H9:H10"/>
    <mergeCell ref="H13:H14"/>
    <mergeCell ref="H15:H16"/>
    <mergeCell ref="H17:H18"/>
    <mergeCell ref="H19:H20"/>
    <mergeCell ref="H21:H22"/>
    <mergeCell ref="H23:H24"/>
    <mergeCell ref="H25:H26"/>
    <mergeCell ref="H27:H28"/>
    <mergeCell ref="H29:H30"/>
    <mergeCell ref="H31:H32"/>
    <mergeCell ref="H33:H34"/>
    <mergeCell ref="H35:H36"/>
    <mergeCell ref="H49:H50"/>
    <mergeCell ref="H51:H52"/>
    <mergeCell ref="H37:H38"/>
    <mergeCell ref="H39:H40"/>
    <mergeCell ref="H41:H42"/>
    <mergeCell ref="H43:H44"/>
    <mergeCell ref="H75:H76"/>
    <mergeCell ref="H77:H78"/>
    <mergeCell ref="H63:H64"/>
    <mergeCell ref="H65:H66"/>
    <mergeCell ref="H67:H68"/>
    <mergeCell ref="H69:H70"/>
    <mergeCell ref="G11:G12"/>
    <mergeCell ref="H11:H12"/>
    <mergeCell ref="H71:H72"/>
    <mergeCell ref="H73:H74"/>
    <mergeCell ref="H53:H54"/>
    <mergeCell ref="H55:H56"/>
    <mergeCell ref="H57:H58"/>
    <mergeCell ref="H59:H60"/>
    <mergeCell ref="H45:H46"/>
    <mergeCell ref="H47:H48"/>
  </mergeCells>
  <printOptions/>
  <pageMargins left="0.75" right="0.75" top="1" bottom="1" header="0" footer="0"/>
  <pageSetup horizontalDpi="600" verticalDpi="600" orientation="portrait" paperSize="9" scale="65" r:id="rId3"/>
  <headerFooter alignWithMargins="0">
    <oddHeader>&amp;LBørne- og Ungdomsforvaltningens årsregnskab 2007</oddHeader>
    <oddFooter>&amp;R1/1</oddFooter>
  </headerFooter>
  <rowBreaks count="1" manualBreakCount="1">
    <brk id="78" max="255" man="1"/>
  </rowBreaks>
  <ignoredErrors>
    <ignoredError sqref="F84 F86:F97 F99:F105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Uddannelses- og Ungdomsforvaltningen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BUF</dc:creator>
  <cp:keywords/>
  <dc:description/>
  <cp:lastModifiedBy>Administrator</cp:lastModifiedBy>
  <cp:lastPrinted>2008-03-02T13:53:19Z</cp:lastPrinted>
  <dcterms:created xsi:type="dcterms:W3CDTF">2006-10-05T12:12:15Z</dcterms:created>
  <dcterms:modified xsi:type="dcterms:W3CDTF">2008-03-02T13:53:22Z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</Properties>
</file>