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Prognose 2007, april" sheetId="1" r:id="rId1"/>
    <sheet name="Ark2" sheetId="2" r:id="rId2"/>
    <sheet name="Ark3" sheetId="3" r:id="rId3"/>
  </sheets>
  <definedNames/>
  <calcPr fullCalcOnLoad="1"/>
</workbook>
</file>

<file path=xl/sharedStrings.xml><?xml version="1.0" encoding="utf-8"?>
<sst xmlns="http://schemas.openxmlformats.org/spreadsheetml/2006/main" count="344" uniqueCount="137">
  <si>
    <t>Bevillingsområde Dagtilbud</t>
  </si>
  <si>
    <t>Bevillingsområde: Dagtilbud</t>
  </si>
  <si>
    <t>Korrigeret budget for 2007</t>
  </si>
  <si>
    <t>Forventet regnskab for 2007</t>
  </si>
  <si>
    <t>Afvigelse</t>
  </si>
  <si>
    <t>Nettoudgifter i 1.000 kr.</t>
  </si>
  <si>
    <t>Efterspørgselsstyrede serviceområder, drift</t>
  </si>
  <si>
    <t>3.22.09.1 Sprogstimulering for tosprogede</t>
  </si>
  <si>
    <t>5.25.10.1 Fælles formål</t>
  </si>
  <si>
    <t>5.25.11.1 Dagpleje</t>
  </si>
  <si>
    <t>5.25.12.1 - 5.25.14.1 Daginstitutioner</t>
  </si>
  <si>
    <t>5.25.15.1 Fritidshjem</t>
  </si>
  <si>
    <t>5.25.16.1 Klubber og andre socialpæd.</t>
  </si>
  <si>
    <t>5.25.19.1 Tilskud til puljeordninger m.v.</t>
  </si>
  <si>
    <t>Efterspørgselsstyrede serviceområder i alt</t>
  </si>
  <si>
    <t>Rammestyrede områder, drift</t>
  </si>
  <si>
    <t>0.25.13.1 Andre faste ejendomme</t>
  </si>
  <si>
    <t>0.28.20.1 Grønne områder og naturpladser</t>
  </si>
  <si>
    <t>3.30.44.1 Produktionsskoler</t>
  </si>
  <si>
    <t>5.25.14.1 Integrerede daginstitutioner</t>
  </si>
  <si>
    <t>5.46.60.1 Introduktionsprogram m.v.</t>
  </si>
  <si>
    <t>6.45.51.1 Sekretariat og forvaltninger</t>
  </si>
  <si>
    <t>Rammestyrede områder i alt</t>
  </si>
  <si>
    <t>Sum</t>
  </si>
  <si>
    <t>På bevillingsområdet Dagtilbud forventes et merforbrug på 19,8 mill. kr. Budgettet er endvidere tilrettet i konsekvens af Indenrigsministeriets nye autoriserede kontoplan. Det skal bemærkes, at udgiften til fripladser er flyttet fra funktion 5.25.10.1 - Fælles formål - til pasningsfunktionerne. På de to funktioner 5.25.10.1 og 5.25.11.1 forventes der samlet set et merforbrug på ca. 20,3 mill. kr., mens der på funktion 5.25.19.1 forventes et merforbrug på 11,0 mill. kr. Merforbruget på i alt 31,3 mill. kr. foreslås dækket af Børneplanen via en budgetoverførsel fra anlægsbudgettet til driftsbudgettet.
Der er udarbejdet en statusrapport vedrørende genopretningsplanen for Børne- og Ungdomsforvaltningen, indeholdende en liste over besparelser i 2007. Af listen fremgår det, at der i 2007 ikke kan realiseres besparelser for 3,5 mill. kr. på Dagtilbud - funktion 5.25.14.1.</t>
  </si>
  <si>
    <t>Aktuelt Budget</t>
  </si>
  <si>
    <t>mill. kr.</t>
  </si>
  <si>
    <t>Der forventes ingen væsentlige afvigelser i forhold til budgettet.</t>
  </si>
  <si>
    <t>Til privat børnepasning er der afsat et budget på 18,6 mill. kr., men der skønnes at være et samlet forbrug på ca. 25,0 mill. kr., hvilket er 7,0 mill. kr. højere end det afsatte budget. Vurderingen er foretaget på bagrund af forventningerne til børnetallet. BUF har fremlagt indstilling for udvalget den 6. december 2006, hvor det foreslås, at merforbruget i 2007 dækkes inden for Børneplanens ramme. Der forventes et tilsvarende merforbrug i 2008, som der p.t. ikke kan anvises dækning for. Hertil kommer, at der er et forventet merforbrug på køb og salg af pladser på ca. 3,0 mill. kr. grundet efterreguleringer fra andre kommuner.</t>
  </si>
  <si>
    <t>Der er i budgettet afsat midler til 1.068 børn. Det forventes, at antallet af børn i dagplejen vil være nogenlunde det samme som i 2006, hvor der var 1.123 helårspladser. I 2006 fik dagplejen en ekstra bevilling (engangs) på 5,0 mill. kr. Hertil kom, at der var et merforbrug på yderligere 5,1 mill. kr. Det skønnes derfor, at der i 2007 vil være et merforbrug på 10,0 mill. kr. Merforbruget skyldes, at der i udgangspunktet er sket en underbudgettering i forhold til børnetallet.  BUF har fremlagt indstilling for udvalget den 6. december 2006, hvor det foreslås, at merforbruget i 2007 dækkes inden for Børneplanens ramme. Der forventes et tilsvarende merforbrug i 2008, som der p.t. ikke kan anvises dækning for.</t>
  </si>
  <si>
    <t>Funktionerne forventes at udvise et mindreforbrug på 11,5 mill. kr., som skyldes en forøgelse af forældrebetalingen til dækning af den nedsatte forældrebetaling til fritidhjem på bevillingsområdet fritidshjem og klubber. Der er udarbejdet en statusrapport vedrørende genopretningsplanen for Børne- og Ungdomsforvaltningen, indeholdende en liste over besparelser i 2007. Af listen fremgår det, at der i 2007 ikke kan realiseres besparelser på 3,5 mill. kr. på Dagtilbud - funktion 5.25.14.1.</t>
  </si>
  <si>
    <t>På området for dagtilbud til 0-6 årige er der i 2006 indført en ny pladsafregningsmodel til budgetudmelding til daginstitutionerne. Modellen indebærer, at daginstitutionerne får udmeldt budget efter sidste års belægning, hvor det tidligere år er blevet udmeldt efter institutionernes pladsnormering. Med den nye afregningsmodel er budgettet på funktionerne 5.25.12.1-5.25.14.1 Vuggestue, Børnehave og Integrerede daginstitutioner reduceret med 14,6 mill. kr. I forbindelse med at regnskaberne for 2006 godkendes, vil der blive foretaget en evaluering af afregningsmodellens konsekvenser. Det kan betyde, at nogle institutioner skal gældssaneres, mens andre nu er blevet mere opmærksomme på afregningsmodellens krav om aftale ved merindskrivning. På grund af en forskydning i efterspørgselsmønstret forventes der etableret færre nye børnehavepladser og flere nye vuggestuepladser end budgetteret. Der forventes fremlagt en bevillingsmæssig ændringssag i forbindelse med oktoberkalkulen for en tilpasning af de budgetterede pladser kontra de faktisk etablerede pladser.</t>
  </si>
  <si>
    <t>Det forudsættes, at der med afregningsmodellen afsættes midler til manglende forældreindtægter i 2007. Derudover forventes merindskrivning i institutioner i bydele med behov for pladser, institutioner med tomme pladser og afregning for børnehavebørn under 3 år.</t>
  </si>
  <si>
    <t>Det skal endvidere bemærkes, at forbruget er beregnet med udgangspunkt i enhedspriser, som varierer afhængig af pladstype. I den forbindelse er der forskel på enhedspriser til almindelige pladser og enhedspriser til udgiftstunge pladser til småbørn og/eller børn med særlige behov (basispladser).</t>
  </si>
  <si>
    <t xml:space="preserve">Børneplanen: Børneplanens midler ligger på funktionerne 5.25.12.1 - 5.25.14.1. Børneplanens aktiviteter dækker dog hele bevillingsområdet. På baggrund af budgetforlig 2006 indgår en besparelse på funktionerne 5.25.10.1 og 5.25.11.1 baseret på en forventet nedgang i de private ordninger efter målsætningen om pasning ved behov er opnået.
Der forventes deraf et merforbrug på børneplanens driftmidler og mindreforbrug på anlægsmidlerne. Under forudsætning af, at der overføres midler fra Børneplanen til driften forventes det, at merforbruget kan dækkes i Børneplan I i 2007.
Med de nye retningslinier for udviklingen i service fra nationalt hold, er der dog efterfølgende opstået tvivl hos ØKF om, hvorvidt det er muligt at overføre fra anlæg til drift. Hvis det viser sig ikke at være tilfældet, vil der være et merforbrug på driften i Børneplanen, fordi de private ordninger ikke er faldet så meget, som man antog og har budgetreduceret dem efter i 2006 og 2007. 
</t>
  </si>
  <si>
    <t>På funktionerne forventes samlet set en merindtægt på 15,0 mill. kr., som skyldes merindtægter på 20,4 mill. kr. som følge af en takstforøgelse på daginstitutionerne modsvaret af en mindreindtægt på 5,4 mill. kr., som følge af reduktion af taksten på fritidshjem jævnfør BR 667/06. Merindtægten bruges til at finansiere merudgifterne i forhold til takstnedsættelsen på fritidshjem på bevillingsområdet fritidshjem- og klubber.</t>
  </si>
  <si>
    <t>Funktionen indeholder både puljeinstitutioner og private institutioner, mens der kun er budgetmæssig dækning for puljeinstitutioner. 
På puljeinstitutioner forventes et forbrug på 30,0 mill. kr. samt et forbrug på 6,0 mill kr til køb af puljepladser, hvorved budgettet forventes at balancere. 
I forhold til private institutioner vil der være et forbrug på 11,0 mill. kr. Der er oprettet tre private institutioner i Københavns Kommune. Den ene har haft børn i hele 2006, mens de to andre har haft børn fra henholdsvis april og august. I 2007 får disse tre institutioner tilskud hele året, hvilket betyder, at tilskudsdelen bliver væsentlig højere, end det var tilfældet i 2006. Derved mangler der budget svarende til 11,0 mill. kr. til private institutioner, da området aldrig er blevet tildelt budget. BUF har fremlagt indstilling for udvalget den 6. december 2006, hvor det foreslås, at merforbruget i 2007 dækkes inden for Børneplanens ramme. Der forventes et tilsvarende merforbrug i 2008, som der p.t. ikke kan anvises dækning for.</t>
  </si>
  <si>
    <t>Bevillingsområde Dagtilbud - special</t>
  </si>
  <si>
    <t>Bevillingsområde: Dagtilbud - special</t>
  </si>
  <si>
    <t>5.25.13.1 Børnehaver</t>
  </si>
  <si>
    <t>5.25.17.1 Særlige dagtilbud og klubber</t>
  </si>
  <si>
    <t>5.28.21.1 Forebyggende foranstaltninger</t>
  </si>
  <si>
    <t>5.35.40.1 Rådgivning og rådgivningsinst.</t>
  </si>
  <si>
    <t>På bevillingsområdet Dagtilbud - special forventes et mindreforbrug på i alt 1,1 mill. kr. Mindreforbruget skyldes, at der som noget nyt bliver opkrævet forældrebetaling på Specialbørnehaver. Området har hidtil været undtaget for forældrebetaling. Takstopkrævningen skal finansiere provenutabet på fritidshjem- og KKFO-pladser, jævnfør BR 667/06.</t>
  </si>
  <si>
    <t>Der forventes en merindtægt på 1,1 mill. kr., som skyldes, at der som noget nyt bliver opkrævet forældrebetaling på området. Takstopkrævningen skal finansiere den manglende indtægt på fritidshjem- og KKFO-pladser.</t>
  </si>
  <si>
    <t>Bevillingsområde Fritidshjem og klubber</t>
  </si>
  <si>
    <t>Bevillingsområde: Fritidshjem og klubber</t>
  </si>
  <si>
    <t>0.32.31.1 Stadions, idrætsanlæg m.v.</t>
  </si>
  <si>
    <t>3.22.05.1 Skolefritidsordninger</t>
  </si>
  <si>
    <t>3.22.10.1 Bidrag til statslige/private skoler</t>
  </si>
  <si>
    <t>5.25.12.1 Vuggestuer</t>
  </si>
  <si>
    <t>5.25.14.1- 5.25.16.1 Integrerede institutioner m.v.</t>
  </si>
  <si>
    <t>5.28.23.1 Døgninstitutioner for børn/unge</t>
  </si>
  <si>
    <t>På bevillingsområdet Fritidshjem og Klubber forventes der samlet set et merforbrug på 16,2 mill. kr. Merforbruget skyldes, at der forventes en mindreindtægt pga. en lavere forældrebetaling. Den lavere forældrebetaling skyldes, at beregningsgrundlaget for taksterne i 2006 er blevet revideret. Dette har medført en nedsættelse af taksterne for fritidshjem og KKFO'er for 2007.
Provenutabet på fritidshjem og KKFO'er bliver dækket af en forhøjelse af taksterne på klubber, specialpladser på fritidshjem og klubber og 0-6-års-området, jævnfør BR 667/06.
Prognosen er opgjort under forudsætning af, at bevillingsområdet Fritidshjem og klubber bliver opskrevet med 37,1 mill. kr. i forbindelse med rammeafstemningen.
Derudover forventes et mindreforbrug på ca. 10,0 mill. kr. på baggrund af fritidshjemmenes opsparing. 
Der er udarbejdet en statusrapport vedrørende genopretningsplanen for Børne- og Ungdomsforvaltningen, indeholdende en liste over besparelser i 2007. Af listen fremgår det, at der i 2007 ikke kan realiseres besparelser for 9,2 mill. kr. på Fritidshjem og klubber - funktion 5.25.14.1 - 5.25.16.1.</t>
  </si>
  <si>
    <r>
      <t xml:space="preserve">Der forventes et mindreforbrug </t>
    </r>
    <r>
      <rPr>
        <sz val="10"/>
        <rFont val="Arial"/>
        <family val="2"/>
      </rPr>
      <t xml:space="preserve">pga., at lønudgifter til to pædagoger afholdes på funktion </t>
    </r>
    <r>
      <rPr>
        <i/>
        <sz val="10"/>
        <rFont val="Arial"/>
        <family val="2"/>
      </rPr>
      <t>5.25.16.1 Klubber</t>
    </r>
    <r>
      <rPr>
        <sz val="10"/>
        <rFont val="Arial"/>
        <family val="2"/>
      </rPr>
      <t>.</t>
    </r>
  </si>
  <si>
    <t>På funktionen forventes der et merforbrug på 2,2 mill. kr., som skyldes nedsættelse af den opkrævede forældrebetaling. Taksten er blevet nedsat pga. for meget opkrævet forældretakst i 2006.</t>
  </si>
  <si>
    <t>På funktionerne forventes der et merforbrug på 14,6 mill. kr., som skyldes mindreindtægter på 20,9 mill. kr. pga. nedsættelse af den opkrævede forældrebetaling på fritidshjemstakst modsvaret af en merindtægt på 6,0 mill. kr., som svarer til en forhøjelse af fritidshjems- og klubtaksterne. Fritidshjemstaksten er blevet nedsat pga. for meget opkrævet forældretakst i 2006. Derudover forventes et mindreforbrug på ca. 10,0 mill. kr. på baggrund af fritidshjemmenes opsparing. Endvidere forventes et merforbrug på 0,6 mill. kr., som følge af, at budgettet til lønudgifterne til to pædagoger ligger på funktion 0.32.31.1. Der er udarbejdet en statusrapport vedrørende genopretningsplanen for Børne- og Ungdomsforvaltningen, indeholdende en liste over besparelser i 2007. Af listen fremgår det, at der i 2007 ikke kan realiseres besparelser for 9,2 mill. kr. på Fritidshjem og klubber - funktion 5.25.15.1.</t>
  </si>
  <si>
    <t>Bevillingsområde Fritidshjem og klubber - special</t>
  </si>
  <si>
    <t>Bevillingsområde: Fritidshjem og klubber - special</t>
  </si>
  <si>
    <t>På bevillingsområdet Fritidshjem og klubber - special forventes der samlet set et mindreforbrug på 5,5 mill. kr. Dette skyldes, at taksterne er blevet forhøjet for at medfinansiere den manglende forældrebetaling på bevillingsområdet Fritidshjem og klubber, jævnfør BR 667/06. Derudover forventes et mindreforbrug på ca. 4,0 mill. kr. på baggrund af fritidshjemmenes opsparing. 
Prognosen er opgjort under forudsætning af, at bevillingsområdet Fritidshjem og klubber bliver opskrevet med 2,4 mill. kr. i forbindelse med rammeafstemningen.</t>
  </si>
  <si>
    <t>Der forventes ingen væsentlige ændringer i forhold til budgettet.</t>
  </si>
  <si>
    <t>Der forventes et mindreforbrug på 0,8 mill. kr., som skyldes, at forældre til børn i special-KKFO'er skal betale fuld takst i modsætning til tidligere, hvor forældre til børn på en special-KKFO-plads har betalt halv takst.</t>
  </si>
  <si>
    <t xml:space="preserve">Der forventes et mindreforbrug på 4,7 mill. kr. Det skyldes, at forældre til børn i specialfritidshjem og specialklubber skal betale fuld takst i modsætning til tidligere, hvor forældre til børn på en specialplads har betalt halv takst samt et forventet mindreforbrug på ca. 4,0 mill. kr. på baggrund af fritidshjemmenes opsparing. </t>
  </si>
  <si>
    <t>Bevillingsområde Undervisning</t>
  </si>
  <si>
    <t>Bevillingsområde: Undervisning</t>
  </si>
  <si>
    <t>3.22.01.1 Folkeskoler</t>
  </si>
  <si>
    <t>3.22.02.1 Fællesudgifter for skolevæsen</t>
  </si>
  <si>
    <t>3.22.03.1 Syge- og hjemmeundervisning</t>
  </si>
  <si>
    <t>3.22.06.1 Befordring af elever i gr.skolen</t>
  </si>
  <si>
    <t>3.22.07.1 Specialundervisning i reg. tilbud</t>
  </si>
  <si>
    <t>3.22.08.1 Kommunale specialskoler</t>
  </si>
  <si>
    <t>3.22.12.1 Efterskoler og ungdomsskoler</t>
  </si>
  <si>
    <t>3.22.14.1 Ungdommens Uddannelsesvejl.</t>
  </si>
  <si>
    <t>3.22.16.1 Specialpæd. bistand til børn</t>
  </si>
  <si>
    <t>3.30.45.1 Erhvervsgrunduddannelser</t>
  </si>
  <si>
    <t>3.35.63.1 Musikarrangementer</t>
  </si>
  <si>
    <t>3.38.76.1 Ungdomsskolevirksomhed</t>
  </si>
  <si>
    <t xml:space="preserve">På bevillingsområdet Undervisning forventes et samlet mindreforbrug på 7,0 mill. kr. Revurdering af køb og salg af pladser betyder, at forbruget umiddelbart skønnes at blive 14,1 mill. kr. højere end budgetteret på funktion 3.22.01.1. Det er især udgifterne til frit skolevalg over kommunegrænser og undervisning af anbragte børn, der er steget markant i 2006, hvilket forventes også at gøre sig gældende i 2007. Der forventes desuden et merforbrug på 6,0 mill. kr. på funktion 3.22.14.1, da vi er forpligtigede til at vejlede privatskoleelever, hvilket ikke er indeholdt i budgettet.
En fremrykning af betaling for fortsat skolegang gør dog, at der i 2007 forventes en merindtægt på 20,0 mill. kr. Heraf skal de 11,1 mill. kr. gå til egenfinansieringen af det øgede budgetbehov i Børne- og Ungdomsforvaltningen i 2007 og de 6,0 mill. kr. til finansieringen af vejledning til privatskoleelever. Nettoresultatet er derfor 2,9 mill. kr. Derudover forventes et mindreforbrug på ca. 18,6 mill. kr. på baggrund af skolernes opsparing i rammeafstemningen. </t>
  </si>
  <si>
    <t xml:space="preserve">Det forventede mindreforbrug på 13,4 mill. kr. skyldes tre ting. På baggrund af forbruget i 2006 forventes betydelige merudgifter for 14,1 mill. kr. i 2007 til fortrinsvis køb af pladser. Det er især udgifterne til frit skolevalg over kommunegrænser og undervisning af anbragte børn, der er steget markant i 2006. En fremrykning af betaling for fortsat skolegang gør dog, at der i 2007 forventes et midnreforbrug på 20,0 mill. kr. Af dette beløb skal de 11,1 mill. kr. gå til egenfinansieringen af det øgede budgetbehov i Børne- og Ungdomsforvaltningen i 2007 og de 6,0 mill. kr. til finansiering af det forventede merforbrug på funktion 3.22.14.1. Nettoresultatet er derfor 2,9 mill. kr. Derudover forventes et yderligere mindreforbrug på 18,6 mill. kr. på baggrund af skolernes opsparing i rammeafstemningen. </t>
  </si>
  <si>
    <t xml:space="preserve">Det forventes, at indtægterne ved salg af pladser til hospitalsundervisning stiger i 2007. Samlet set forventes merindtægter på 1,5 mill. kr. i 2007. </t>
  </si>
  <si>
    <t xml:space="preserve">Den forventede afvigelse vedrørende befordring relaterer sig til forventningen på befordring under bevillingsområdet Specialundervisning. Det forventes, at det samlede budget til elevtransport overholdes. </t>
  </si>
  <si>
    <t>På baggrund af det faktiske elevtal forventes udgifterne til privatskoler at resultere i merudgifter for 1,6 mill. kr.</t>
  </si>
  <si>
    <t>På baggrund af det faktiske elevtal forventes udgifterne til køb af pladser i efterskoler og ungdomsskoler at resultere i merudgifter for 0,3 mill. kr.</t>
  </si>
  <si>
    <t>Der forventes et merforbrug på 6,0 mill. kr., da vi er forpligtigede til at vejlede privatskoleelever, hvilket ikke er indeholdt i budgettet. Merforbruget forventes dog finansieret via en fremrykning af betaling for fortsat skolegang.</t>
  </si>
  <si>
    <t>Bevillingsområde Specialundervisning</t>
  </si>
  <si>
    <t>Bevillingsområde: Specialundervisning</t>
  </si>
  <si>
    <t>3.22.04.1 Pæd. psykologisk rådgivning</t>
  </si>
  <si>
    <t>3.22.17.1 Specialpæd. bistand til voksne</t>
  </si>
  <si>
    <t>4.62.89.1 Kommunal sundhedstjeneste</t>
  </si>
  <si>
    <t>5.28.20.1 Plejefamilier og opholdssteder</t>
  </si>
  <si>
    <t>På bevillingsområdet Specialundervisning forventes et mindreforbrug på ca. 1,6 mill. kr. Det skyldes et mindreforbrug på 6,9 mill. kr. på baggrund af skolernes opsparing i rammeafstemningen. Der er udarbejdet en statusrapport vedrørende genopretningsplanen for Børne- og Ungdomsforvaltningen, indeholdende en liste over besparelser i 2007. Af listen fremgår det, at der i 2007 ikke kan realiseres besparelser på 5,3 mill. kr. på Specialundervisning - funktion 3.22.08.1.</t>
  </si>
  <si>
    <t xml:space="preserve">Den forventede afvigelse vedrørende befordring relaterer sig til forventningen på befordring under bevillingsområdet Undervisning. Det forventes, at det samlede budget til elevtransport overholdes. </t>
  </si>
  <si>
    <t>Funktionen forventes at udgøre et samlet mindreforbrug på ca. 1,6 mill. kr. Som en følge af specialskolernes opsparing i rammeafstemningen forventes et mindreforbrug på ca. 6,9 mill. kr. Der er udarbejdet en statusrapport vedrørende genopretningsplanen for Børne- og Ungdomsforvaltningen, indeholdende en liste over besparelser i 2007. Af listen fremgår det, at der i 2007 ikke kan realiseres besparelser på 5,3 mill. kr. på Specialundervisning - funktion 3.22.08.1.</t>
  </si>
  <si>
    <t>Bevillingsområde Miljø</t>
  </si>
  <si>
    <t>Bevillingsområde: Miljø</t>
  </si>
  <si>
    <t>På bevillingsområdet Miljø forventes ingen afvigelser i forhold til budgettet.</t>
  </si>
  <si>
    <t>Bevillingsområde Sundhed</t>
  </si>
  <si>
    <t>Bevillingsområde: Sundhed</t>
  </si>
  <si>
    <t>4.62.85.1 Kommunal tandpleje</t>
  </si>
  <si>
    <t>På bevillingsområdet Sundhed forventes ingen afvigelser i forhold til budgettet.</t>
  </si>
  <si>
    <t>Der forventes ingen væsentlige ændringer i forhold til budgettet, som forventes flyttet til funktion 3.22.08.1.</t>
  </si>
  <si>
    <t>Bevillingsområde Administration</t>
  </si>
  <si>
    <t>Bevillingsområde: Administration</t>
  </si>
  <si>
    <t>Korrigeret budget for 2006</t>
  </si>
  <si>
    <t>Forventet regnskab for 2006</t>
  </si>
  <si>
    <t>6.42.41.1 Kommunalbestyrelsesmedl.</t>
  </si>
  <si>
    <t>6.42.42.1 Kommissioner, råd og nævn</t>
  </si>
  <si>
    <t>6.42.43.1 Valg m.v.</t>
  </si>
  <si>
    <t>6.45.50.1 Administrationsbygninger</t>
  </si>
  <si>
    <t>På bevillingsområdet Administration forventes ingen afvigelser. Det forventes dog, at budgettet korrigeres i forhold til rammeafstemningen, så der på funktion 6.45.50.1 er dækning for huslejeudgifterne.</t>
  </si>
  <si>
    <t>Der forventes ingen væsentlige ændringer i forhold til budgettet, når der tages højde for en budgetmæssig tilgang på baggrund af rammeafstemningen.</t>
  </si>
  <si>
    <t>Bevillingsområde Anlæg</t>
  </si>
  <si>
    <t>Bevillingsområde: Anlæg</t>
  </si>
  <si>
    <t>3.22.01.3 Folkeskoler</t>
  </si>
  <si>
    <t>3.22.05.3 Skolefritidsordninger</t>
  </si>
  <si>
    <t>3.22.07.3 Specialundervisning i regionale tilbud</t>
  </si>
  <si>
    <t>5.25.14.3 Integrerede institutioner</t>
  </si>
  <si>
    <t>5.25.15.3 Fritidshjem</t>
  </si>
  <si>
    <t>5.25.16.3 Klubber og andre socialpæd. fritidstilbud</t>
  </si>
  <si>
    <t>6.45.51.3 Sekretariat og forvaltninger</t>
  </si>
  <si>
    <t>På bevillingsområdet Anlæg forventes et samlet mindreforbrug på 104,0 mill. kr., som ønskes overført til 2008 med henblik på færdiggørelse af igangværende projekter. Prognosen er udarbejdet på afvigelsesniveau og udtrykker alene det forventede mindreforbrug ved årets udgang. Det skyldes, at anlægsbudgettet overføres til KEjd i takt med, at der gives bevillinger. Ultimo budgettet vil således være markant mindre end det aktuelle budget. Det forventede forbrug er således fiktivt i den forstand, at det både indeholder forbrug i BUF og kommende overførsler til KEjd.</t>
  </si>
  <si>
    <t>Mindreforbruget skyldes, at en række af de projekter der indgår i Børneplanen er blevet forsinkede i forhold til de oprindelige planer. Det forventede mindreforbrug skal således overføres til 2008 til færdiggørelse af igangværende projekter.</t>
  </si>
  <si>
    <t>Mindreforbruget skyldes, at en række af de projekter der indgår i Børneplanen er blevet forsinkede i forhold til de oprindelige planer. Det forventede mindreforbrug skal således overføres til 2008 til færdiggørelse af igangværende projekter. Derudover indeholder budgettet et beløb på 32 mill. kr. til specialinstitutioner, som endnu ikke er endeligt disponeret.</t>
  </si>
  <si>
    <t>Bevillingsområde Finansposter</t>
  </si>
  <si>
    <t>Bevillingsområde: Finansposter</t>
  </si>
  <si>
    <t>7.28 Renter af kortfrist. tilgodehavender i øvrigt</t>
  </si>
  <si>
    <t>7.52 Renter af kortfristet gæld i øvrigt</t>
  </si>
  <si>
    <t>7.55 Renter af langfristet gæld</t>
  </si>
  <si>
    <t>8.28 Forskydninger i kortfristede tilgodeh. i øvrigt</t>
  </si>
  <si>
    <t>8.55 Forskydninger i langfristet gæld</t>
  </si>
  <si>
    <t>På bevillingsområdet Finansposter forventes ingen væsentlige afvigelser i forhold til budgettet.</t>
  </si>
  <si>
    <t>Bevillingsområde Samlet</t>
  </si>
  <si>
    <t>Bevillingsområde: Samlet</t>
  </si>
  <si>
    <t>Samlet</t>
  </si>
  <si>
    <t>Rammestyrede områder, anlæg</t>
  </si>
  <si>
    <t>Finansposter</t>
  </si>
  <si>
    <t>Finansposter i alt</t>
  </si>
</sst>
</file>

<file path=xl/styles.xml><?xml version="1.0" encoding="utf-8"?>
<styleSheet xmlns="http://schemas.openxmlformats.org/spreadsheetml/2006/main">
  <numFmts count="9">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0"/>
  </numFmts>
  <fonts count="14">
    <font>
      <sz val="10"/>
      <name val="Arial"/>
      <family val="0"/>
    </font>
    <font>
      <b/>
      <sz val="12"/>
      <name val="Verdana"/>
      <family val="2"/>
    </font>
    <font>
      <sz val="10"/>
      <name val="Verdana"/>
      <family val="2"/>
    </font>
    <font>
      <b/>
      <sz val="8"/>
      <color indexed="8"/>
      <name val="Verdana"/>
      <family val="2"/>
    </font>
    <font>
      <sz val="8"/>
      <color indexed="8"/>
      <name val="Verdana"/>
      <family val="2"/>
    </font>
    <font>
      <b/>
      <i/>
      <sz val="8"/>
      <name val="Verdana"/>
      <family val="2"/>
    </font>
    <font>
      <sz val="8"/>
      <name val="Verdana"/>
      <family val="2"/>
    </font>
    <font>
      <i/>
      <sz val="8"/>
      <name val="Verdana"/>
      <family val="2"/>
    </font>
    <font>
      <b/>
      <sz val="8"/>
      <name val="Verdana"/>
      <family val="2"/>
    </font>
    <font>
      <b/>
      <sz val="10"/>
      <name val="Arial"/>
      <family val="2"/>
    </font>
    <font>
      <sz val="8"/>
      <color indexed="10"/>
      <name val="Verdana"/>
      <family val="2"/>
    </font>
    <font>
      <b/>
      <sz val="12"/>
      <color indexed="8"/>
      <name val="Times New Roman"/>
      <family val="1"/>
    </font>
    <font>
      <i/>
      <sz val="10"/>
      <name val="Arial"/>
      <family val="2"/>
    </font>
    <font>
      <sz val="10"/>
      <name val="Times New Roman"/>
      <family val="1"/>
    </font>
  </fonts>
  <fills count="3">
    <fill>
      <patternFill/>
    </fill>
    <fill>
      <patternFill patternType="gray125"/>
    </fill>
    <fill>
      <patternFill patternType="solid">
        <fgColor indexed="9"/>
        <bgColor indexed="64"/>
      </patternFill>
    </fill>
  </fills>
  <borders count="31">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color indexed="8"/>
      </right>
      <top>
        <color indexed="63"/>
      </top>
      <bottom>
        <color indexed="63"/>
      </bottom>
    </border>
    <border>
      <left style="medium"/>
      <right style="medium"/>
      <top style="medium"/>
      <bottom style="medium"/>
    </border>
    <border>
      <left>
        <color indexed="63"/>
      </left>
      <right style="medium">
        <color indexed="8"/>
      </right>
      <top style="medium"/>
      <bottom style="medium"/>
    </border>
    <border>
      <left>
        <color indexed="63"/>
      </left>
      <right style="medium"/>
      <top>
        <color indexed="63"/>
      </top>
      <bottom>
        <color indexed="63"/>
      </bottom>
    </border>
    <border>
      <left>
        <color indexed="63"/>
      </left>
      <right style="medium">
        <color indexed="8"/>
      </right>
      <top>
        <color indexed="63"/>
      </top>
      <bottom style="mediu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medium"/>
      <top style="medium"/>
      <bottom style="medium"/>
    </border>
    <border>
      <left>
        <color indexed="63"/>
      </left>
      <right style="medium"/>
      <top>
        <color indexed="63"/>
      </top>
      <bottom style="medium"/>
    </border>
    <border>
      <left style="medium">
        <color indexed="8"/>
      </left>
      <right style="medium"/>
      <top>
        <color indexed="63"/>
      </top>
      <bottom style="medium"/>
    </border>
    <border>
      <left style="medium">
        <color indexed="8"/>
      </left>
      <right style="medium"/>
      <top>
        <color indexed="63"/>
      </top>
      <bottom>
        <color indexed="63"/>
      </bottom>
    </border>
    <border>
      <left style="medium">
        <color indexed="8"/>
      </left>
      <right style="medium">
        <color indexed="8"/>
      </right>
      <top style="medium"/>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128">
    <xf numFmtId="0" fontId="0" fillId="0" borderId="0" xfId="0" applyAlignment="1">
      <alignment/>
    </xf>
    <xf numFmtId="0" fontId="1" fillId="0" borderId="0" xfId="0" applyFont="1" applyAlignment="1">
      <alignment/>
    </xf>
    <xf numFmtId="3" fontId="0" fillId="0" borderId="0" xfId="0" applyNumberFormat="1" applyAlignment="1">
      <alignment/>
    </xf>
    <xf numFmtId="0" fontId="2" fillId="0" borderId="0" xfId="0" applyFont="1" applyAlignment="1">
      <alignment/>
    </xf>
    <xf numFmtId="0" fontId="3" fillId="2" borderId="1" xfId="0" applyFont="1" applyFill="1" applyBorder="1" applyAlignment="1">
      <alignment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vertical="top" wrapText="1"/>
    </xf>
    <xf numFmtId="0" fontId="4" fillId="2" borderId="1" xfId="0" applyFont="1" applyFill="1" applyBorder="1" applyAlignment="1">
      <alignment horizontal="right" vertical="top" wrapText="1"/>
    </xf>
    <xf numFmtId="3" fontId="4" fillId="2" borderId="4" xfId="0" applyNumberFormat="1" applyFont="1" applyFill="1" applyBorder="1" applyAlignment="1">
      <alignment horizontal="center" vertical="top" wrapText="1"/>
    </xf>
    <xf numFmtId="3" fontId="4" fillId="2" borderId="0" xfId="0" applyNumberFormat="1" applyFont="1" applyFill="1" applyBorder="1" applyAlignment="1">
      <alignment horizontal="center" vertical="top" wrapText="1"/>
    </xf>
    <xf numFmtId="3" fontId="4" fillId="2" borderId="1" xfId="0" applyNumberFormat="1" applyFont="1" applyFill="1" applyBorder="1" applyAlignment="1">
      <alignment horizontal="center" vertical="top" wrapText="1"/>
    </xf>
    <xf numFmtId="0" fontId="5" fillId="0" borderId="2" xfId="0" applyFont="1" applyBorder="1" applyAlignment="1">
      <alignment wrapText="1"/>
    </xf>
    <xf numFmtId="3" fontId="6" fillId="0" borderId="4" xfId="0" applyNumberFormat="1" applyFont="1" applyBorder="1" applyAlignment="1">
      <alignment horizontal="center" vertical="top" wrapText="1"/>
    </xf>
    <xf numFmtId="3" fontId="6" fillId="0" borderId="0" xfId="0" applyNumberFormat="1" applyFont="1" applyBorder="1" applyAlignment="1">
      <alignment horizontal="center" vertical="top" wrapText="1"/>
    </xf>
    <xf numFmtId="3" fontId="6" fillId="0" borderId="2" xfId="0" applyNumberFormat="1" applyFont="1" applyBorder="1" applyAlignment="1">
      <alignment horizontal="center" vertical="top" wrapText="1"/>
    </xf>
    <xf numFmtId="0" fontId="6" fillId="0" borderId="2" xfId="0" applyFont="1" applyFill="1" applyBorder="1" applyAlignment="1">
      <alignment/>
    </xf>
    <xf numFmtId="3" fontId="6" fillId="0" borderId="4" xfId="0" applyNumberFormat="1" applyFont="1" applyBorder="1" applyAlignment="1">
      <alignment horizontal="right" wrapText="1"/>
    </xf>
    <xf numFmtId="3" fontId="6" fillId="0" borderId="0" xfId="0" applyNumberFormat="1" applyFont="1" applyBorder="1" applyAlignment="1">
      <alignment horizontal="right" wrapText="1"/>
    </xf>
    <xf numFmtId="3" fontId="6" fillId="0" borderId="2" xfId="0" applyNumberFormat="1" applyFont="1" applyBorder="1" applyAlignment="1">
      <alignment horizontal="right" wrapText="1"/>
    </xf>
    <xf numFmtId="0" fontId="7" fillId="0" borderId="2" xfId="0" applyFont="1" applyFill="1" applyBorder="1" applyAlignment="1">
      <alignment/>
    </xf>
    <xf numFmtId="0" fontId="6" fillId="0" borderId="3" xfId="0" applyFont="1" applyBorder="1" applyAlignment="1">
      <alignment wrapText="1"/>
    </xf>
    <xf numFmtId="3" fontId="6" fillId="0" borderId="3" xfId="0" applyNumberFormat="1" applyFont="1" applyBorder="1" applyAlignment="1">
      <alignment horizontal="right" wrapText="1"/>
    </xf>
    <xf numFmtId="0" fontId="8" fillId="0" borderId="5" xfId="0" applyFont="1" applyBorder="1" applyAlignment="1">
      <alignment vertical="top" wrapText="1"/>
    </xf>
    <xf numFmtId="3" fontId="8" fillId="0" borderId="6" xfId="0" applyNumberFormat="1" applyFont="1" applyBorder="1" applyAlignment="1">
      <alignment horizontal="right" wrapText="1"/>
    </xf>
    <xf numFmtId="3" fontId="8" fillId="0" borderId="5" xfId="0" applyNumberFormat="1" applyFont="1" applyBorder="1" applyAlignment="1">
      <alignment horizontal="right" wrapText="1"/>
    </xf>
    <xf numFmtId="3" fontId="4" fillId="2" borderId="7" xfId="0" applyNumberFormat="1" applyFont="1" applyFill="1" applyBorder="1" applyAlignment="1">
      <alignment horizontal="center" vertical="top" wrapText="1"/>
    </xf>
    <xf numFmtId="0" fontId="5" fillId="0" borderId="2" xfId="0" applyFont="1" applyBorder="1" applyAlignment="1">
      <alignment horizontal="justify" vertical="top" wrapText="1"/>
    </xf>
    <xf numFmtId="3" fontId="6" fillId="0" borderId="7" xfId="0" applyNumberFormat="1" applyFont="1" applyBorder="1" applyAlignment="1">
      <alignment horizontal="right" wrapText="1"/>
    </xf>
    <xf numFmtId="0" fontId="6" fillId="0" borderId="3" xfId="0" applyFont="1" applyBorder="1" applyAlignment="1">
      <alignment horizontal="justify" vertical="top" wrapText="1"/>
    </xf>
    <xf numFmtId="0" fontId="8" fillId="0" borderId="5" xfId="0" applyFont="1" applyBorder="1" applyAlignment="1">
      <alignment horizontal="justify" vertical="top" wrapText="1"/>
    </xf>
    <xf numFmtId="0" fontId="8" fillId="0" borderId="3" xfId="0" applyFont="1" applyBorder="1" applyAlignment="1">
      <alignment horizontal="justify" vertical="top" wrapText="1"/>
    </xf>
    <xf numFmtId="3" fontId="3" fillId="2" borderId="8" xfId="0" applyNumberFormat="1" applyFont="1" applyFill="1" applyBorder="1" applyAlignment="1">
      <alignment horizontal="right" wrapText="1"/>
    </xf>
    <xf numFmtId="3" fontId="9" fillId="0" borderId="9" xfId="0" applyNumberFormat="1" applyFont="1" applyBorder="1" applyAlignment="1">
      <alignment horizontal="center" vertical="top"/>
    </xf>
    <xf numFmtId="3" fontId="9" fillId="0" borderId="10" xfId="0" applyNumberFormat="1" applyFont="1" applyBorder="1" applyAlignment="1">
      <alignment horizontal="center" vertical="top"/>
    </xf>
    <xf numFmtId="164" fontId="9" fillId="0" borderId="11" xfId="0" applyNumberFormat="1" applyFont="1" applyBorder="1" applyAlignment="1">
      <alignment horizontal="right"/>
    </xf>
    <xf numFmtId="0" fontId="0" fillId="0" borderId="12" xfId="0" applyBorder="1" applyAlignment="1">
      <alignment/>
    </xf>
    <xf numFmtId="3" fontId="0" fillId="0" borderId="13" xfId="0" applyNumberFormat="1" applyBorder="1" applyAlignment="1">
      <alignment/>
    </xf>
    <xf numFmtId="164" fontId="0" fillId="0" borderId="0" xfId="0" applyNumberFormat="1" applyAlignment="1">
      <alignment/>
    </xf>
    <xf numFmtId="164" fontId="0" fillId="0" borderId="9" xfId="0" applyNumberFormat="1" applyBorder="1" applyAlignment="1">
      <alignment/>
    </xf>
    <xf numFmtId="0" fontId="9" fillId="0" borderId="14" xfId="0" applyFont="1" applyBorder="1" applyAlignment="1">
      <alignment horizontal="left"/>
    </xf>
    <xf numFmtId="0" fontId="9" fillId="0" borderId="15" xfId="0" applyFont="1" applyBorder="1" applyAlignment="1">
      <alignment horizontal="left"/>
    </xf>
    <xf numFmtId="164" fontId="9" fillId="0" borderId="0" xfId="0" applyNumberFormat="1" applyFont="1" applyAlignment="1">
      <alignment/>
    </xf>
    <xf numFmtId="164" fontId="9" fillId="0" borderId="16" xfId="0" applyNumberFormat="1" applyFont="1" applyBorder="1" applyAlignment="1">
      <alignment/>
    </xf>
    <xf numFmtId="0" fontId="0" fillId="0" borderId="14" xfId="0" applyFont="1" applyFill="1" applyBorder="1" applyAlignment="1">
      <alignment horizontal="left" wrapText="1"/>
    </xf>
    <xf numFmtId="0" fontId="0" fillId="0" borderId="15" xfId="0" applyBorder="1" applyAlignment="1">
      <alignment horizontal="center" wrapText="1"/>
    </xf>
    <xf numFmtId="164" fontId="0" fillId="0" borderId="16" xfId="0" applyNumberFormat="1"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4" xfId="0" applyFont="1" applyFill="1" applyBorder="1" applyAlignment="1" applyProtection="1">
      <alignment horizontal="left" vertical="top" wrapText="1"/>
      <protection locked="0"/>
    </xf>
    <xf numFmtId="0" fontId="0" fillId="0" borderId="14" xfId="0" applyBorder="1" applyAlignment="1">
      <alignment horizontal="left" wrapText="1"/>
    </xf>
    <xf numFmtId="0" fontId="0" fillId="0" borderId="14" xfId="0" applyNumberFormat="1" applyFont="1" applyBorder="1" applyAlignment="1">
      <alignment horizontal="left" wrapText="1"/>
    </xf>
    <xf numFmtId="0" fontId="0" fillId="0" borderId="14" xfId="0" applyFont="1" applyFill="1" applyBorder="1" applyAlignment="1">
      <alignment vertical="top" wrapText="1"/>
    </xf>
    <xf numFmtId="0" fontId="9" fillId="0" borderId="15" xfId="0" applyFont="1" applyBorder="1" applyAlignment="1">
      <alignment horizontal="left" wrapText="1"/>
    </xf>
    <xf numFmtId="164" fontId="9" fillId="0" borderId="0" xfId="0" applyNumberFormat="1" applyFont="1" applyAlignment="1">
      <alignment wrapText="1"/>
    </xf>
    <xf numFmtId="164" fontId="9" fillId="0" borderId="16" xfId="0" applyNumberFormat="1" applyFont="1" applyBorder="1" applyAlignment="1">
      <alignment wrapText="1"/>
    </xf>
    <xf numFmtId="0" fontId="0" fillId="0" borderId="0" xfId="0" applyAlignment="1">
      <alignment wrapText="1"/>
    </xf>
    <xf numFmtId="0" fontId="0" fillId="0" borderId="14" xfId="0" applyFont="1" applyFill="1" applyBorder="1" applyAlignment="1">
      <alignment wrapText="1"/>
    </xf>
    <xf numFmtId="0" fontId="0" fillId="0" borderId="17" xfId="0" applyBorder="1" applyAlignment="1">
      <alignment/>
    </xf>
    <xf numFmtId="3" fontId="0" fillId="0" borderId="18" xfId="0" applyNumberFormat="1" applyBorder="1" applyAlignment="1">
      <alignment/>
    </xf>
    <xf numFmtId="164" fontId="0" fillId="0" borderId="10" xfId="0" applyNumberFormat="1" applyBorder="1" applyAlignment="1">
      <alignment/>
    </xf>
    <xf numFmtId="0" fontId="0" fillId="0" borderId="14" xfId="0" applyBorder="1" applyAlignment="1">
      <alignment/>
    </xf>
    <xf numFmtId="3" fontId="0" fillId="0" borderId="15" xfId="0" applyNumberFormat="1" applyBorder="1" applyAlignment="1">
      <alignment/>
    </xf>
    <xf numFmtId="0" fontId="9" fillId="0" borderId="19" xfId="0" applyFont="1" applyBorder="1" applyAlignment="1">
      <alignment horizontal="left"/>
    </xf>
    <xf numFmtId="164" fontId="0" fillId="0" borderId="0" xfId="0" applyNumberFormat="1" applyBorder="1" applyAlignment="1">
      <alignment/>
    </xf>
    <xf numFmtId="0" fontId="6" fillId="0" borderId="1" xfId="0" applyFont="1" applyBorder="1" applyAlignment="1">
      <alignment horizontal="justify" vertical="top" wrapText="1"/>
    </xf>
    <xf numFmtId="3" fontId="6" fillId="0" borderId="7" xfId="0" applyNumberFormat="1" applyFont="1" applyBorder="1" applyAlignment="1">
      <alignment horizontal="justify" vertical="top" wrapText="1"/>
    </xf>
    <xf numFmtId="0" fontId="5" fillId="0" borderId="2" xfId="0" applyFont="1" applyBorder="1" applyAlignment="1">
      <alignment horizontal="left" wrapText="1"/>
    </xf>
    <xf numFmtId="3" fontId="6" fillId="0" borderId="7" xfId="0" applyNumberFormat="1" applyFont="1" applyBorder="1" applyAlignment="1">
      <alignment horizontal="left" wrapText="1"/>
    </xf>
    <xf numFmtId="0" fontId="6" fillId="0" borderId="2" xfId="0" applyFont="1" applyBorder="1" applyAlignment="1">
      <alignment horizontal="left" wrapText="1"/>
    </xf>
    <xf numFmtId="0" fontId="6" fillId="0" borderId="3" xfId="0" applyFont="1" applyBorder="1" applyAlignment="1">
      <alignment horizontal="left" wrapText="1"/>
    </xf>
    <xf numFmtId="3" fontId="10" fillId="0" borderId="7" xfId="0" applyNumberFormat="1" applyFont="1" applyBorder="1" applyAlignment="1">
      <alignment horizontal="right" wrapText="1"/>
    </xf>
    <xf numFmtId="0" fontId="8" fillId="0" borderId="5" xfId="0" applyFont="1" applyBorder="1" applyAlignment="1">
      <alignment horizontal="left" wrapText="1"/>
    </xf>
    <xf numFmtId="3" fontId="8" fillId="0" borderId="20" xfId="0" applyNumberFormat="1" applyFont="1" applyBorder="1" applyAlignment="1">
      <alignment horizontal="right" wrapText="1"/>
    </xf>
    <xf numFmtId="0" fontId="8" fillId="0" borderId="3" xfId="0" applyFont="1" applyBorder="1" applyAlignment="1">
      <alignment horizontal="left" wrapText="1"/>
    </xf>
    <xf numFmtId="3" fontId="8" fillId="0" borderId="21" xfId="0" applyNumberFormat="1" applyFont="1" applyBorder="1" applyAlignment="1">
      <alignment horizontal="right" wrapText="1"/>
    </xf>
    <xf numFmtId="0" fontId="0" fillId="0" borderId="15" xfId="0" applyFill="1" applyBorder="1" applyAlignment="1">
      <alignment wrapText="1"/>
    </xf>
    <xf numFmtId="0" fontId="11" fillId="0" borderId="0" xfId="0" applyFont="1" applyAlignment="1">
      <alignment horizontal="justify"/>
    </xf>
    <xf numFmtId="0" fontId="6" fillId="0" borderId="2" xfId="0" applyFont="1" applyFill="1" applyBorder="1" applyAlignment="1">
      <alignment wrapText="1"/>
    </xf>
    <xf numFmtId="0" fontId="6" fillId="0" borderId="0" xfId="0" applyFont="1" applyAlignment="1">
      <alignment horizontal="left" wrapText="1"/>
    </xf>
    <xf numFmtId="3" fontId="6" fillId="0" borderId="0" xfId="0" applyNumberFormat="1" applyFont="1" applyAlignment="1">
      <alignment horizontal="right" wrapText="1"/>
    </xf>
    <xf numFmtId="0" fontId="0" fillId="0" borderId="0" xfId="0"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9" fillId="0" borderId="14" xfId="0" applyFont="1" applyBorder="1" applyAlignment="1">
      <alignment horizontal="left" wrapText="1"/>
    </xf>
    <xf numFmtId="0" fontId="9" fillId="0" borderId="17" xfId="0" applyFont="1" applyBorder="1" applyAlignment="1">
      <alignment horizontal="left"/>
    </xf>
    <xf numFmtId="0" fontId="9" fillId="0" borderId="18" xfId="0" applyFont="1" applyBorder="1" applyAlignment="1">
      <alignment horizontal="left"/>
    </xf>
    <xf numFmtId="164" fontId="9" fillId="0" borderId="10" xfId="0" applyNumberFormat="1" applyFont="1" applyBorder="1" applyAlignment="1">
      <alignment/>
    </xf>
    <xf numFmtId="0" fontId="13" fillId="0" borderId="0" xfId="0" applyFont="1" applyAlignment="1">
      <alignment/>
    </xf>
    <xf numFmtId="0" fontId="0" fillId="0" borderId="17" xfId="0" applyBorder="1" applyAlignment="1">
      <alignment horizontal="left" wrapText="1"/>
    </xf>
    <xf numFmtId="0" fontId="0" fillId="0" borderId="18" xfId="0" applyBorder="1" applyAlignment="1">
      <alignment horizontal="left" wrapText="1"/>
    </xf>
    <xf numFmtId="0" fontId="0" fillId="0" borderId="10" xfId="0" applyBorder="1" applyAlignment="1">
      <alignment horizontal="left" wrapText="1"/>
    </xf>
    <xf numFmtId="3" fontId="6" fillId="0" borderId="7" xfId="0" applyNumberFormat="1" applyFont="1" applyBorder="1" applyAlignment="1">
      <alignment horizontal="center" vertical="top" wrapText="1"/>
    </xf>
    <xf numFmtId="0" fontId="6" fillId="0" borderId="2" xfId="0" applyFont="1" applyBorder="1" applyAlignment="1">
      <alignment wrapText="1"/>
    </xf>
    <xf numFmtId="3" fontId="13" fillId="0" borderId="4" xfId="0" applyNumberFormat="1" applyFont="1" applyBorder="1" applyAlignment="1">
      <alignment horizontal="right" wrapText="1"/>
    </xf>
    <xf numFmtId="0" fontId="8" fillId="0" borderId="5" xfId="0" applyFont="1" applyBorder="1" applyAlignment="1">
      <alignment wrapText="1"/>
    </xf>
    <xf numFmtId="3" fontId="3" fillId="0" borderId="6" xfId="0" applyNumberFormat="1" applyFont="1" applyBorder="1" applyAlignment="1">
      <alignment horizontal="right" wrapText="1"/>
    </xf>
    <xf numFmtId="0" fontId="8" fillId="0" borderId="0" xfId="0" applyFont="1" applyBorder="1" applyAlignment="1">
      <alignment horizontal="left" wrapText="1"/>
    </xf>
    <xf numFmtId="3" fontId="8" fillId="0" borderId="0" xfId="0" applyNumberFormat="1" applyFont="1" applyBorder="1" applyAlignment="1">
      <alignment horizontal="right" wrapText="1"/>
    </xf>
    <xf numFmtId="0" fontId="0" fillId="0" borderId="14" xfId="0" applyFont="1" applyFill="1" applyBorder="1" applyAlignment="1">
      <alignment horizontal="left" vertical="top" wrapText="1"/>
    </xf>
    <xf numFmtId="3" fontId="6" fillId="0" borderId="4" xfId="0" applyNumberFormat="1" applyFont="1" applyBorder="1" applyAlignment="1">
      <alignment horizontal="right" vertical="top" wrapText="1"/>
    </xf>
    <xf numFmtId="0" fontId="0" fillId="0" borderId="0" xfId="0" applyBorder="1" applyAlignment="1">
      <alignment horizontal="left"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2" xfId="0" applyFont="1" applyBorder="1" applyAlignment="1">
      <alignment horizontal="justify" vertical="top" wrapText="1"/>
    </xf>
    <xf numFmtId="3" fontId="8" fillId="0" borderId="8" xfId="0" applyNumberFormat="1" applyFont="1" applyBorder="1" applyAlignment="1">
      <alignment horizontal="right" wrapText="1"/>
    </xf>
    <xf numFmtId="0" fontId="4" fillId="2" borderId="2" xfId="0" applyFont="1" applyFill="1" applyBorder="1" applyAlignment="1">
      <alignment horizontal="right" vertical="top" wrapText="1"/>
    </xf>
    <xf numFmtId="3" fontId="0" fillId="0" borderId="8" xfId="0" applyNumberFormat="1" applyFont="1" applyBorder="1" applyAlignment="1">
      <alignment wrapText="1"/>
    </xf>
    <xf numFmtId="0" fontId="8" fillId="0" borderId="3" xfId="0" applyFont="1" applyBorder="1" applyAlignment="1">
      <alignment wrapText="1"/>
    </xf>
    <xf numFmtId="3" fontId="6" fillId="0" borderId="22" xfId="0" applyNumberFormat="1" applyFont="1" applyBorder="1" applyAlignment="1">
      <alignment horizontal="right" wrapText="1"/>
    </xf>
    <xf numFmtId="3" fontId="6" fillId="0" borderId="23" xfId="0" applyNumberFormat="1" applyFont="1" applyBorder="1" applyAlignment="1">
      <alignment horizontal="right" wrapText="1"/>
    </xf>
    <xf numFmtId="3" fontId="8" fillId="2" borderId="5" xfId="0" applyNumberFormat="1" applyFont="1" applyFill="1" applyBorder="1" applyAlignment="1">
      <alignment horizontal="right" wrapText="1"/>
    </xf>
    <xf numFmtId="3" fontId="3" fillId="2" borderId="24" xfId="0" applyNumberFormat="1" applyFont="1" applyFill="1" applyBorder="1" applyAlignment="1">
      <alignment horizontal="center" vertical="top" wrapText="1"/>
    </xf>
    <xf numFmtId="3" fontId="3" fillId="2" borderId="25" xfId="0" applyNumberFormat="1" applyFont="1" applyFill="1" applyBorder="1" applyAlignment="1">
      <alignment horizontal="center" vertical="top" wrapText="1"/>
    </xf>
    <xf numFmtId="3" fontId="3" fillId="2" borderId="26" xfId="0" applyNumberFormat="1" applyFont="1" applyFill="1" applyBorder="1" applyAlignment="1">
      <alignment horizontal="center" vertical="top" wrapText="1"/>
    </xf>
    <xf numFmtId="0" fontId="9" fillId="0" borderId="14" xfId="0" applyFont="1" applyBorder="1" applyAlignment="1">
      <alignment horizontal="left"/>
    </xf>
    <xf numFmtId="0" fontId="9" fillId="0" borderId="15" xfId="0" applyFont="1" applyBorder="1" applyAlignment="1">
      <alignment horizontal="left"/>
    </xf>
    <xf numFmtId="3" fontId="3" fillId="2" borderId="27" xfId="0" applyNumberFormat="1" applyFont="1" applyFill="1" applyBorder="1" applyAlignment="1">
      <alignment horizontal="center" vertical="top" wrapText="1"/>
    </xf>
    <xf numFmtId="3" fontId="3" fillId="2" borderId="28" xfId="0" applyNumberFormat="1" applyFont="1" applyFill="1" applyBorder="1" applyAlignment="1">
      <alignment horizontal="center" vertical="top" wrapText="1"/>
    </xf>
    <xf numFmtId="3" fontId="3" fillId="2" borderId="29" xfId="0" applyNumberFormat="1" applyFont="1" applyFill="1" applyBorder="1" applyAlignment="1">
      <alignment horizontal="center" vertical="top" wrapText="1"/>
    </xf>
    <xf numFmtId="0" fontId="0" fillId="0" borderId="0" xfId="0" applyFill="1" applyAlignment="1">
      <alignment horizontal="left" wrapText="1"/>
    </xf>
    <xf numFmtId="0" fontId="9" fillId="0" borderId="12" xfId="0" applyFont="1" applyBorder="1" applyAlignment="1">
      <alignment horizontal="center" vertical="top"/>
    </xf>
    <xf numFmtId="0" fontId="9" fillId="0" borderId="13" xfId="0" applyFont="1" applyBorder="1" applyAlignment="1">
      <alignment horizontal="center" vertical="top"/>
    </xf>
    <xf numFmtId="0" fontId="9" fillId="0" borderId="17" xfId="0" applyFont="1" applyBorder="1" applyAlignment="1">
      <alignment horizontal="center" vertical="top"/>
    </xf>
    <xf numFmtId="0" fontId="9" fillId="0" borderId="18" xfId="0" applyFont="1" applyBorder="1" applyAlignment="1">
      <alignment horizontal="center" vertical="top"/>
    </xf>
    <xf numFmtId="0" fontId="9" fillId="0" borderId="30" xfId="0" applyFont="1" applyBorder="1" applyAlignment="1">
      <alignment horizontal="left"/>
    </xf>
    <xf numFmtId="0" fontId="0" fillId="0" borderId="0" xfId="0" applyFill="1" applyAlignment="1">
      <alignment horizontal="left" vertical="top"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73"/>
  <sheetViews>
    <sheetView tabSelected="1" workbookViewId="0" topLeftCell="A1">
      <selection activeCell="A1" sqref="A1"/>
    </sheetView>
  </sheetViews>
  <sheetFormatPr defaultColWidth="9.140625" defaultRowHeight="12.75"/>
  <cols>
    <col min="1" max="1" width="43.140625" style="0" customWidth="1"/>
    <col min="2" max="2" width="15.7109375" style="2" customWidth="1"/>
    <col min="3" max="4" width="13.8515625" style="2" customWidth="1"/>
  </cols>
  <sheetData>
    <row r="1" ht="15">
      <c r="A1" s="1" t="s">
        <v>0</v>
      </c>
    </row>
    <row r="2" ht="13.5" thickBot="1">
      <c r="A2" s="3"/>
    </row>
    <row r="3" spans="1:4" ht="12.75">
      <c r="A3" s="4" t="s">
        <v>1</v>
      </c>
      <c r="B3" s="116" t="s">
        <v>2</v>
      </c>
      <c r="C3" s="111" t="s">
        <v>3</v>
      </c>
      <c r="D3" s="111" t="s">
        <v>4</v>
      </c>
    </row>
    <row r="4" spans="1:4" ht="12.75">
      <c r="A4" s="5"/>
      <c r="B4" s="117"/>
      <c r="C4" s="112"/>
      <c r="D4" s="112"/>
    </row>
    <row r="5" spans="1:4" ht="12.75">
      <c r="A5" s="5"/>
      <c r="B5" s="117"/>
      <c r="C5" s="112"/>
      <c r="D5" s="112"/>
    </row>
    <row r="6" spans="1:4" ht="13.5" thickBot="1">
      <c r="A6" s="6" t="s">
        <v>5</v>
      </c>
      <c r="B6" s="118"/>
      <c r="C6" s="113"/>
      <c r="D6" s="113"/>
    </row>
    <row r="7" spans="1:4" ht="12.75">
      <c r="A7" s="7"/>
      <c r="B7" s="8"/>
      <c r="C7" s="9"/>
      <c r="D7" s="10"/>
    </row>
    <row r="8" spans="1:4" ht="12.75">
      <c r="A8" s="11" t="s">
        <v>6</v>
      </c>
      <c r="B8" s="12"/>
      <c r="C8" s="13"/>
      <c r="D8" s="14"/>
    </row>
    <row r="9" spans="1:4" ht="12.75">
      <c r="A9" s="11"/>
      <c r="B9" s="12"/>
      <c r="C9" s="13"/>
      <c r="D9" s="14"/>
    </row>
    <row r="10" spans="1:4" ht="12.75">
      <c r="A10" s="15" t="s">
        <v>7</v>
      </c>
      <c r="B10" s="16">
        <v>0</v>
      </c>
      <c r="C10" s="17">
        <v>0</v>
      </c>
      <c r="D10" s="18">
        <f>C10-B10</f>
        <v>0</v>
      </c>
    </row>
    <row r="11" spans="1:4" ht="12.75">
      <c r="A11" s="15" t="s">
        <v>8</v>
      </c>
      <c r="B11" s="16">
        <v>32657.824</v>
      </c>
      <c r="C11" s="17">
        <v>42794</v>
      </c>
      <c r="D11" s="18">
        <f aca="true" t="shared" si="0" ref="D11:D18">C11-B11</f>
        <v>10136.176</v>
      </c>
    </row>
    <row r="12" spans="1:4" ht="12.75">
      <c r="A12" s="15" t="s">
        <v>9</v>
      </c>
      <c r="B12" s="16">
        <v>122352.596</v>
      </c>
      <c r="C12" s="17">
        <v>132500</v>
      </c>
      <c r="D12" s="18">
        <f t="shared" si="0"/>
        <v>10147.403999999995</v>
      </c>
    </row>
    <row r="13" spans="1:4" ht="12.75">
      <c r="A13" s="19" t="s">
        <v>10</v>
      </c>
      <c r="B13" s="16">
        <v>2701051.218</v>
      </c>
      <c r="C13" s="17">
        <f>2701051-15000+3500</f>
        <v>2689551</v>
      </c>
      <c r="D13" s="18">
        <f t="shared" si="0"/>
        <v>-11500.217999999877</v>
      </c>
    </row>
    <row r="14" spans="1:4" ht="12.75">
      <c r="A14" s="15" t="s">
        <v>11</v>
      </c>
      <c r="B14" s="16">
        <v>0</v>
      </c>
      <c r="C14" s="17"/>
      <c r="D14" s="18">
        <f t="shared" si="0"/>
        <v>0</v>
      </c>
    </row>
    <row r="15" spans="1:4" ht="12.75">
      <c r="A15" s="15" t="s">
        <v>12</v>
      </c>
      <c r="B15" s="16">
        <v>0</v>
      </c>
      <c r="C15" s="17"/>
      <c r="D15" s="18">
        <f t="shared" si="0"/>
        <v>0</v>
      </c>
    </row>
    <row r="16" spans="1:4" ht="12.75">
      <c r="A16" s="15" t="s">
        <v>13</v>
      </c>
      <c r="B16" s="16">
        <v>35918</v>
      </c>
      <c r="C16" s="17">
        <f>B16+11000</f>
        <v>46918</v>
      </c>
      <c r="D16" s="18">
        <f t="shared" si="0"/>
        <v>11000</v>
      </c>
    </row>
    <row r="17" spans="1:4" ht="13.5" thickBot="1">
      <c r="A17" s="20"/>
      <c r="B17" s="16"/>
      <c r="C17" s="17"/>
      <c r="D17" s="21"/>
    </row>
    <row r="18" spans="1:4" ht="13.5" thickBot="1">
      <c r="A18" s="22" t="s">
        <v>14</v>
      </c>
      <c r="B18" s="23">
        <f>SUM(B10:B16)</f>
        <v>2891979.638</v>
      </c>
      <c r="C18" s="23">
        <f>SUM(C10:C16)</f>
        <v>2911763</v>
      </c>
      <c r="D18" s="24">
        <f t="shared" si="0"/>
        <v>19783.362000000197</v>
      </c>
    </row>
    <row r="19" spans="1:4" ht="12.75">
      <c r="A19" s="7"/>
      <c r="B19" s="8"/>
      <c r="C19" s="8"/>
      <c r="D19" s="25"/>
    </row>
    <row r="20" spans="1:4" ht="12.75">
      <c r="A20" s="26" t="s">
        <v>15</v>
      </c>
      <c r="B20" s="16"/>
      <c r="C20" s="16"/>
      <c r="D20" s="27"/>
    </row>
    <row r="21" spans="1:4" ht="12.75">
      <c r="A21" s="26"/>
      <c r="B21" s="16"/>
      <c r="C21" s="16"/>
      <c r="D21" s="27"/>
    </row>
    <row r="22" spans="1:4" ht="12.75">
      <c r="A22" s="15" t="s">
        <v>16</v>
      </c>
      <c r="B22" s="16">
        <v>6202</v>
      </c>
      <c r="C22" s="16">
        <v>6202</v>
      </c>
      <c r="D22" s="27">
        <f aca="true" t="shared" si="1" ref="D22:D27">C22-B22</f>
        <v>0</v>
      </c>
    </row>
    <row r="23" spans="1:4" ht="12.75">
      <c r="A23" s="15" t="s">
        <v>17</v>
      </c>
      <c r="B23" s="16">
        <v>32217</v>
      </c>
      <c r="C23" s="16">
        <v>32217</v>
      </c>
      <c r="D23" s="27">
        <f t="shared" si="1"/>
        <v>0</v>
      </c>
    </row>
    <row r="24" spans="1:4" ht="12.75">
      <c r="A24" s="15" t="s">
        <v>18</v>
      </c>
      <c r="B24" s="16">
        <v>-98.593</v>
      </c>
      <c r="C24" s="16">
        <v>-99</v>
      </c>
      <c r="D24" s="27">
        <f t="shared" si="1"/>
        <v>-0.4069999999999965</v>
      </c>
    </row>
    <row r="25" spans="1:4" ht="12.75">
      <c r="A25" s="15" t="s">
        <v>19</v>
      </c>
      <c r="B25" s="16">
        <v>0.001</v>
      </c>
      <c r="C25" s="16">
        <v>0</v>
      </c>
      <c r="D25" s="27">
        <f t="shared" si="1"/>
        <v>-0.001</v>
      </c>
    </row>
    <row r="26" spans="1:4" ht="12.75">
      <c r="A26" s="15" t="s">
        <v>20</v>
      </c>
      <c r="B26" s="16">
        <v>0.001</v>
      </c>
      <c r="C26" s="16">
        <v>0</v>
      </c>
      <c r="D26" s="27">
        <f t="shared" si="1"/>
        <v>-0.001</v>
      </c>
    </row>
    <row r="27" spans="1:4" ht="12.75">
      <c r="A27" s="15" t="s">
        <v>21</v>
      </c>
      <c r="B27" s="16">
        <v>0.002</v>
      </c>
      <c r="C27" s="16">
        <v>0</v>
      </c>
      <c r="D27" s="27">
        <f t="shared" si="1"/>
        <v>-0.002</v>
      </c>
    </row>
    <row r="28" spans="1:4" ht="13.5" thickBot="1">
      <c r="A28" s="28"/>
      <c r="B28" s="16"/>
      <c r="C28" s="16"/>
      <c r="D28" s="16"/>
    </row>
    <row r="29" spans="1:4" ht="13.5" thickBot="1">
      <c r="A29" s="29" t="s">
        <v>22</v>
      </c>
      <c r="B29" s="23">
        <f>SUM(B22:B27)</f>
        <v>38320.41099999999</v>
      </c>
      <c r="C29" s="23">
        <f>SUM(C22:C27)</f>
        <v>38320</v>
      </c>
      <c r="D29" s="23">
        <f>C29-B29</f>
        <v>-0.41099999999278225</v>
      </c>
    </row>
    <row r="30" spans="1:4" ht="13.5" thickBot="1">
      <c r="A30" s="30" t="s">
        <v>23</v>
      </c>
      <c r="B30" s="31">
        <f>B18+B29</f>
        <v>2930300.0489999996</v>
      </c>
      <c r="C30" s="31">
        <f>C18+C29</f>
        <v>2950083</v>
      </c>
      <c r="D30" s="23">
        <f>C30-B30</f>
        <v>19782.95100000035</v>
      </c>
    </row>
    <row r="32" spans="1:4" ht="134.25" customHeight="1">
      <c r="A32" s="119" t="s">
        <v>24</v>
      </c>
      <c r="B32" s="119"/>
      <c r="C32" s="119"/>
      <c r="D32" s="119"/>
    </row>
    <row r="34" spans="1:4" ht="12.75">
      <c r="A34" s="120"/>
      <c r="B34" s="121"/>
      <c r="C34" s="32" t="s">
        <v>25</v>
      </c>
      <c r="D34" s="32" t="s">
        <v>4</v>
      </c>
    </row>
    <row r="35" spans="1:4" ht="12.75">
      <c r="A35" s="122"/>
      <c r="B35" s="123"/>
      <c r="C35" s="33" t="s">
        <v>26</v>
      </c>
      <c r="D35" s="33" t="s">
        <v>26</v>
      </c>
    </row>
    <row r="36" spans="1:4" ht="12.75">
      <c r="A36" s="62" t="s">
        <v>14</v>
      </c>
      <c r="B36" s="124"/>
      <c r="C36" s="34">
        <f>B18/1000</f>
        <v>2891.979638</v>
      </c>
      <c r="D36" s="34">
        <f>D18/1000</f>
        <v>19.783362000000196</v>
      </c>
    </row>
    <row r="37" spans="1:4" ht="12.75">
      <c r="A37" s="35"/>
      <c r="B37" s="36"/>
      <c r="C37" s="37"/>
      <c r="D37" s="38"/>
    </row>
    <row r="38" spans="1:4" ht="12.75">
      <c r="A38" s="114" t="str">
        <f>A10</f>
        <v>3.22.09.1 Sprogstimulering for tosprogede</v>
      </c>
      <c r="B38" s="115"/>
      <c r="C38" s="41">
        <f>B10/1000</f>
        <v>0</v>
      </c>
      <c r="D38" s="42">
        <f>D10/1000</f>
        <v>0</v>
      </c>
    </row>
    <row r="39" spans="1:4" ht="25.5">
      <c r="A39" s="43" t="s">
        <v>27</v>
      </c>
      <c r="B39" s="44"/>
      <c r="C39" s="37"/>
      <c r="D39" s="45"/>
    </row>
    <row r="40" spans="1:4" ht="12.75">
      <c r="A40" s="46"/>
      <c r="B40" s="47"/>
      <c r="C40" s="37"/>
      <c r="D40" s="45"/>
    </row>
    <row r="41" spans="1:4" ht="12.75">
      <c r="A41" s="114" t="str">
        <f>A11</f>
        <v>5.25.10.1 Fælles formål</v>
      </c>
      <c r="B41" s="115"/>
      <c r="C41" s="41">
        <f>B11/1000</f>
        <v>32.657824</v>
      </c>
      <c r="D41" s="42">
        <f>D11/1000</f>
        <v>10.136175999999999</v>
      </c>
    </row>
    <row r="42" spans="1:4" ht="165.75">
      <c r="A42" s="48" t="s">
        <v>28</v>
      </c>
      <c r="B42" s="40"/>
      <c r="C42" s="41"/>
      <c r="D42" s="42"/>
    </row>
    <row r="43" spans="1:4" ht="12.75">
      <c r="A43" s="49"/>
      <c r="B43" s="44"/>
      <c r="C43" s="37"/>
      <c r="D43" s="45"/>
    </row>
    <row r="44" spans="1:4" ht="12.75">
      <c r="A44" s="114" t="str">
        <f>A12</f>
        <v>5.25.11.1 Dagpleje</v>
      </c>
      <c r="B44" s="115"/>
      <c r="C44" s="41">
        <f>B12/1000</f>
        <v>122.352596</v>
      </c>
      <c r="D44" s="42">
        <f>D12/1000</f>
        <v>10.147403999999995</v>
      </c>
    </row>
    <row r="45" spans="1:4" ht="181.5" customHeight="1">
      <c r="A45" s="43" t="s">
        <v>29</v>
      </c>
      <c r="B45" s="40"/>
      <c r="C45" s="41"/>
      <c r="D45" s="42"/>
    </row>
    <row r="46" spans="1:4" ht="12.75">
      <c r="A46" s="49"/>
      <c r="B46" s="44"/>
      <c r="C46" s="37"/>
      <c r="D46" s="45"/>
    </row>
    <row r="47" spans="1:4" ht="12.75">
      <c r="A47" s="114" t="str">
        <f>A13</f>
        <v>5.25.12.1 - 5.25.14.1 Daginstitutioner</v>
      </c>
      <c r="B47" s="115"/>
      <c r="C47" s="41">
        <f>B13/1000</f>
        <v>2701.051218</v>
      </c>
      <c r="D47" s="42">
        <f>D13/1000</f>
        <v>-11.500217999999878</v>
      </c>
    </row>
    <row r="48" spans="1:4" ht="127.5">
      <c r="A48" s="50" t="s">
        <v>30</v>
      </c>
      <c r="B48" s="40"/>
      <c r="C48" s="41"/>
      <c r="D48" s="42"/>
    </row>
    <row r="49" spans="1:4" s="55" customFormat="1" ht="293.25">
      <c r="A49" s="51" t="s">
        <v>31</v>
      </c>
      <c r="B49" s="52"/>
      <c r="C49" s="53"/>
      <c r="D49" s="54"/>
    </row>
    <row r="50" spans="1:4" ht="82.5" customHeight="1">
      <c r="A50" s="56" t="s">
        <v>32</v>
      </c>
      <c r="B50" s="40"/>
      <c r="C50" s="41"/>
      <c r="D50" s="42"/>
    </row>
    <row r="51" spans="1:4" ht="81.75" customHeight="1">
      <c r="A51" s="56" t="s">
        <v>33</v>
      </c>
      <c r="B51" s="40"/>
      <c r="C51" s="41"/>
      <c r="D51" s="42"/>
    </row>
    <row r="52" spans="1:4" ht="293.25">
      <c r="A52" s="51" t="s">
        <v>34</v>
      </c>
      <c r="B52" s="40"/>
      <c r="C52" s="41"/>
      <c r="D52" s="42"/>
    </row>
    <row r="53" spans="1:4" ht="114.75">
      <c r="A53" s="51" t="s">
        <v>35</v>
      </c>
      <c r="B53" s="40"/>
      <c r="C53" s="41"/>
      <c r="D53" s="42"/>
    </row>
    <row r="54" spans="1:4" ht="12.75">
      <c r="A54" s="39"/>
      <c r="B54" s="40"/>
      <c r="C54" s="41"/>
      <c r="D54" s="42"/>
    </row>
    <row r="55" spans="1:4" ht="12.75">
      <c r="A55" s="114" t="str">
        <f>A14</f>
        <v>5.25.15.1 Fritidshjem</v>
      </c>
      <c r="B55" s="115"/>
      <c r="C55" s="41">
        <f>B14/1000</f>
        <v>0</v>
      </c>
      <c r="D55" s="42">
        <f>D14/1000</f>
        <v>0</v>
      </c>
    </row>
    <row r="56" spans="1:4" ht="25.5">
      <c r="A56" s="43" t="s">
        <v>27</v>
      </c>
      <c r="B56" s="40"/>
      <c r="C56" s="41"/>
      <c r="D56" s="42"/>
    </row>
    <row r="57" spans="1:4" ht="12.75">
      <c r="A57" s="39"/>
      <c r="B57" s="40"/>
      <c r="C57" s="41"/>
      <c r="D57" s="42"/>
    </row>
    <row r="58" spans="1:4" ht="12.75">
      <c r="A58" s="114" t="str">
        <f>A15</f>
        <v>5.25.16.1 Klubber og andre socialpæd.</v>
      </c>
      <c r="B58" s="115"/>
      <c r="C58" s="41">
        <f>B15/1000</f>
        <v>0</v>
      </c>
      <c r="D58" s="42">
        <f>D15/1000</f>
        <v>0</v>
      </c>
    </row>
    <row r="59" spans="1:4" ht="25.5">
      <c r="A59" s="43" t="s">
        <v>27</v>
      </c>
      <c r="B59" s="40"/>
      <c r="C59" s="41"/>
      <c r="D59" s="42"/>
    </row>
    <row r="60" spans="1:4" ht="12.75">
      <c r="A60" s="39"/>
      <c r="B60" s="40"/>
      <c r="C60" s="41"/>
      <c r="D60" s="42"/>
    </row>
    <row r="61" spans="1:4" ht="12.75">
      <c r="A61" s="114" t="str">
        <f>A16</f>
        <v>5.25.19.1 Tilskud til puljeordninger m.v.</v>
      </c>
      <c r="B61" s="115"/>
      <c r="C61" s="41">
        <f>B16/1000</f>
        <v>35.918</v>
      </c>
      <c r="D61" s="42">
        <f>D16/1000</f>
        <v>11</v>
      </c>
    </row>
    <row r="62" spans="1:4" ht="306">
      <c r="A62" s="43" t="s">
        <v>36</v>
      </c>
      <c r="B62" s="40"/>
      <c r="C62" s="41"/>
      <c r="D62" s="42"/>
    </row>
    <row r="63" spans="1:4" ht="12.75">
      <c r="A63" s="57"/>
      <c r="B63" s="58"/>
      <c r="C63" s="37"/>
      <c r="D63" s="59"/>
    </row>
    <row r="64" spans="1:4" ht="12.75">
      <c r="A64" s="62" t="s">
        <v>22</v>
      </c>
      <c r="B64" s="124"/>
      <c r="C64" s="34">
        <f>B29/1000</f>
        <v>38.32041099999999</v>
      </c>
      <c r="D64" s="34">
        <f>D29/1000</f>
        <v>-0.00041099999999278226</v>
      </c>
    </row>
    <row r="65" spans="1:4" ht="12.75">
      <c r="A65" s="35"/>
      <c r="B65" s="36"/>
      <c r="C65" s="38"/>
      <c r="D65" s="38"/>
    </row>
    <row r="66" spans="1:4" ht="12.75">
      <c r="A66" s="114" t="str">
        <f>A22</f>
        <v>0.25.13.1 Andre faste ejendomme</v>
      </c>
      <c r="B66" s="115"/>
      <c r="C66" s="41">
        <f>B22/1000</f>
        <v>6.202</v>
      </c>
      <c r="D66" s="42">
        <f>D22/1000</f>
        <v>0</v>
      </c>
    </row>
    <row r="67" spans="1:4" ht="25.5">
      <c r="A67" s="43" t="s">
        <v>27</v>
      </c>
      <c r="B67" s="44"/>
      <c r="C67" s="45"/>
      <c r="D67" s="45"/>
    </row>
    <row r="68" spans="1:4" ht="12.75">
      <c r="A68" s="60"/>
      <c r="B68" s="61"/>
      <c r="C68" s="63"/>
      <c r="D68" s="45"/>
    </row>
    <row r="69" spans="1:4" ht="12.75">
      <c r="A69" s="114" t="str">
        <f>A23</f>
        <v>0.28.20.1 Grønne områder og naturpladser</v>
      </c>
      <c r="B69" s="115"/>
      <c r="C69" s="41">
        <f>B23/1000</f>
        <v>32.217</v>
      </c>
      <c r="D69" s="42">
        <f>D23/1000</f>
        <v>0</v>
      </c>
    </row>
    <row r="70" spans="1:4" ht="25.5">
      <c r="A70" s="43" t="s">
        <v>27</v>
      </c>
      <c r="B70" s="44"/>
      <c r="C70" s="45"/>
      <c r="D70" s="45"/>
    </row>
    <row r="71" spans="1:4" ht="12.75">
      <c r="A71" s="60"/>
      <c r="B71" s="61"/>
      <c r="C71" s="63"/>
      <c r="D71" s="45"/>
    </row>
    <row r="72" spans="1:4" ht="12.75">
      <c r="A72" s="114" t="str">
        <f>A24</f>
        <v>3.30.44.1 Produktionsskoler</v>
      </c>
      <c r="B72" s="115"/>
      <c r="C72" s="41">
        <f>B24/1000</f>
        <v>-0.098593</v>
      </c>
      <c r="D72" s="42">
        <f>D24/1000</f>
        <v>-0.00040699999999999645</v>
      </c>
    </row>
    <row r="73" spans="1:4" ht="25.5">
      <c r="A73" s="43" t="s">
        <v>27</v>
      </c>
      <c r="B73" s="44"/>
      <c r="C73" s="45"/>
      <c r="D73" s="45"/>
    </row>
    <row r="74" spans="1:4" ht="12.75">
      <c r="A74" s="60"/>
      <c r="B74" s="61"/>
      <c r="C74" s="63"/>
      <c r="D74" s="45"/>
    </row>
    <row r="75" spans="1:4" ht="12.75">
      <c r="A75" s="114" t="str">
        <f>A25</f>
        <v>5.25.14.1 Integrerede daginstitutioner</v>
      </c>
      <c r="B75" s="115"/>
      <c r="C75" s="41">
        <f>B25/1000</f>
        <v>1E-06</v>
      </c>
      <c r="D75" s="42">
        <f>D25/1000</f>
        <v>-1E-06</v>
      </c>
    </row>
    <row r="76" spans="1:4" ht="25.5">
      <c r="A76" s="43" t="s">
        <v>27</v>
      </c>
      <c r="B76" s="44"/>
      <c r="C76" s="45"/>
      <c r="D76" s="45"/>
    </row>
    <row r="77" spans="1:4" ht="12.75">
      <c r="A77" s="60"/>
      <c r="B77" s="61"/>
      <c r="C77" s="63"/>
      <c r="D77" s="45"/>
    </row>
    <row r="78" spans="1:4" ht="12.75">
      <c r="A78" s="114" t="str">
        <f>A26</f>
        <v>5.46.60.1 Introduktionsprogram m.v.</v>
      </c>
      <c r="B78" s="115"/>
      <c r="C78" s="41">
        <f>B26/1000</f>
        <v>1E-06</v>
      </c>
      <c r="D78" s="42">
        <f>D26/1000</f>
        <v>-1E-06</v>
      </c>
    </row>
    <row r="79" spans="1:4" ht="25.5">
      <c r="A79" s="43" t="s">
        <v>27</v>
      </c>
      <c r="B79" s="44"/>
      <c r="C79" s="45"/>
      <c r="D79" s="45"/>
    </row>
    <row r="80" spans="1:4" ht="12.75">
      <c r="A80" s="49"/>
      <c r="B80" s="44"/>
      <c r="C80" s="45"/>
      <c r="D80" s="45"/>
    </row>
    <row r="81" spans="1:4" ht="12.75">
      <c r="A81" s="114" t="str">
        <f>A27</f>
        <v>6.45.51.1 Sekretariat og forvaltninger</v>
      </c>
      <c r="B81" s="115"/>
      <c r="C81" s="41">
        <f>B27/1000</f>
        <v>2E-06</v>
      </c>
      <c r="D81" s="42">
        <f>D27/1000</f>
        <v>-2E-06</v>
      </c>
    </row>
    <row r="82" spans="1:4" ht="25.5">
      <c r="A82" s="43" t="s">
        <v>27</v>
      </c>
      <c r="B82" s="44"/>
      <c r="C82" s="45"/>
      <c r="D82" s="45"/>
    </row>
    <row r="83" spans="1:4" ht="12.75">
      <c r="A83" s="57"/>
      <c r="B83" s="58"/>
      <c r="C83" s="59"/>
      <c r="D83" s="59"/>
    </row>
    <row r="85" ht="15">
      <c r="A85" s="1" t="s">
        <v>37</v>
      </c>
    </row>
    <row r="86" ht="13.5" thickBot="1">
      <c r="A86" s="3"/>
    </row>
    <row r="87" spans="1:4" ht="12.75" customHeight="1">
      <c r="A87" s="126" t="s">
        <v>38</v>
      </c>
      <c r="B87" s="116" t="s">
        <v>2</v>
      </c>
      <c r="C87" s="111" t="s">
        <v>3</v>
      </c>
      <c r="D87" s="111" t="s">
        <v>4</v>
      </c>
    </row>
    <row r="88" spans="1:4" ht="12.75">
      <c r="A88" s="127"/>
      <c r="B88" s="117"/>
      <c r="C88" s="112"/>
      <c r="D88" s="112"/>
    </row>
    <row r="89" spans="1:4" ht="12.75">
      <c r="A89" s="5"/>
      <c r="B89" s="117"/>
      <c r="C89" s="112"/>
      <c r="D89" s="112"/>
    </row>
    <row r="90" spans="1:4" ht="13.5" thickBot="1">
      <c r="A90" s="6" t="s">
        <v>5</v>
      </c>
      <c r="B90" s="118"/>
      <c r="C90" s="113"/>
      <c r="D90" s="113"/>
    </row>
    <row r="91" spans="1:4" ht="12.75">
      <c r="A91" s="64"/>
      <c r="B91" s="65"/>
      <c r="C91" s="65"/>
      <c r="D91" s="65"/>
    </row>
    <row r="92" spans="1:4" ht="12.75">
      <c r="A92" s="66" t="s">
        <v>6</v>
      </c>
      <c r="B92" s="67"/>
      <c r="C92" s="67"/>
      <c r="D92" s="67"/>
    </row>
    <row r="93" spans="1:4" ht="12.75">
      <c r="A93" s="68"/>
      <c r="B93" s="27"/>
      <c r="C93" s="27"/>
      <c r="D93" s="27"/>
    </row>
    <row r="94" spans="1:4" ht="12.75">
      <c r="A94" s="15" t="s">
        <v>9</v>
      </c>
      <c r="B94" s="27">
        <v>0</v>
      </c>
      <c r="C94" s="27"/>
      <c r="D94" s="27">
        <f>C94-B94</f>
        <v>0</v>
      </c>
    </row>
    <row r="95" spans="1:4" ht="12.75">
      <c r="A95" s="15" t="s">
        <v>39</v>
      </c>
      <c r="B95" s="27">
        <v>0</v>
      </c>
      <c r="C95" s="27"/>
      <c r="D95" s="27">
        <f>C95-B95</f>
        <v>0</v>
      </c>
    </row>
    <row r="96" spans="1:4" ht="12.75">
      <c r="A96" s="15" t="s">
        <v>40</v>
      </c>
      <c r="B96" s="27">
        <v>75008.959</v>
      </c>
      <c r="C96" s="27">
        <v>73909</v>
      </c>
      <c r="D96" s="27">
        <f>C96-B96</f>
        <v>-1099.9590000000026</v>
      </c>
    </row>
    <row r="97" spans="1:4" ht="13.5" thickBot="1">
      <c r="A97" s="69"/>
      <c r="B97" s="70"/>
      <c r="C97" s="70"/>
      <c r="D97" s="70"/>
    </row>
    <row r="98" spans="1:4" ht="13.5" thickBot="1">
      <c r="A98" s="71" t="s">
        <v>14</v>
      </c>
      <c r="B98" s="72">
        <f>SUM(B94:B96)</f>
        <v>75008.959</v>
      </c>
      <c r="C98" s="72">
        <f>SUM(C94:C96)</f>
        <v>73909</v>
      </c>
      <c r="D98" s="72">
        <f>C98-B98</f>
        <v>-1099.9590000000026</v>
      </c>
    </row>
    <row r="99" spans="1:4" ht="12.75">
      <c r="A99" s="7"/>
      <c r="B99" s="8"/>
      <c r="C99" s="8"/>
      <c r="D99" s="25"/>
    </row>
    <row r="100" spans="1:4" ht="12.75">
      <c r="A100" s="26" t="s">
        <v>15</v>
      </c>
      <c r="B100" s="16"/>
      <c r="C100" s="16"/>
      <c r="D100" s="27"/>
    </row>
    <row r="101" spans="1:4" ht="12.75">
      <c r="A101" s="68"/>
      <c r="B101" s="27"/>
      <c r="C101" s="27"/>
      <c r="D101" s="27"/>
    </row>
    <row r="102" spans="1:4" ht="12.75">
      <c r="A102" s="15" t="s">
        <v>40</v>
      </c>
      <c r="B102" s="27">
        <v>19965.585</v>
      </c>
      <c r="C102" s="27">
        <v>19966</v>
      </c>
      <c r="D102" s="27">
        <f>C102-B102</f>
        <v>0.4150000000008731</v>
      </c>
    </row>
    <row r="103" spans="1:4" ht="12.75">
      <c r="A103" s="15" t="s">
        <v>41</v>
      </c>
      <c r="B103" s="27">
        <v>2000.126</v>
      </c>
      <c r="C103" s="27">
        <v>2000</v>
      </c>
      <c r="D103" s="27">
        <f>C103-B103</f>
        <v>-0.12599999999997635</v>
      </c>
    </row>
    <row r="104" spans="1:4" ht="12.75">
      <c r="A104" s="15" t="s">
        <v>42</v>
      </c>
      <c r="B104" s="27">
        <v>2766.926</v>
      </c>
      <c r="C104" s="27">
        <v>2767</v>
      </c>
      <c r="D104" s="27">
        <f>C104-B104</f>
        <v>0.07400000000006912</v>
      </c>
    </row>
    <row r="105" spans="1:4" ht="13.5" thickBot="1">
      <c r="A105" s="69"/>
      <c r="B105" s="27"/>
      <c r="C105" s="27"/>
      <c r="D105" s="27"/>
    </row>
    <row r="106" spans="1:4" ht="13.5" thickBot="1">
      <c r="A106" s="71" t="s">
        <v>22</v>
      </c>
      <c r="B106" s="72">
        <f>SUM(B102:B105)</f>
        <v>24732.637</v>
      </c>
      <c r="C106" s="72">
        <f>SUM(C102:C105)</f>
        <v>24733</v>
      </c>
      <c r="D106" s="72">
        <f>C106-B106</f>
        <v>0.36300000000119326</v>
      </c>
    </row>
    <row r="107" spans="1:4" ht="13.5" thickBot="1">
      <c r="A107" s="73" t="s">
        <v>23</v>
      </c>
      <c r="B107" s="74">
        <f>B98+B106</f>
        <v>99741.596</v>
      </c>
      <c r="C107" s="74">
        <f>C98+C106</f>
        <v>98642</v>
      </c>
      <c r="D107" s="72">
        <f>C107-B107</f>
        <v>-1099.596000000005</v>
      </c>
    </row>
    <row r="109" spans="1:4" ht="52.5" customHeight="1">
      <c r="A109" s="119" t="s">
        <v>43</v>
      </c>
      <c r="B109" s="119"/>
      <c r="C109" s="119"/>
      <c r="D109" s="119"/>
    </row>
    <row r="111" spans="1:4" ht="12.75">
      <c r="A111" s="120"/>
      <c r="B111" s="121"/>
      <c r="C111" s="32" t="s">
        <v>25</v>
      </c>
      <c r="D111" s="32" t="s">
        <v>4</v>
      </c>
    </row>
    <row r="112" spans="1:4" ht="12.75">
      <c r="A112" s="122"/>
      <c r="B112" s="123"/>
      <c r="C112" s="33" t="s">
        <v>26</v>
      </c>
      <c r="D112" s="33" t="s">
        <v>26</v>
      </c>
    </row>
    <row r="113" spans="1:4" ht="12.75">
      <c r="A113" s="62" t="s">
        <v>14</v>
      </c>
      <c r="B113" s="124"/>
      <c r="C113" s="34">
        <f>B98/1000</f>
        <v>75.008959</v>
      </c>
      <c r="D113" s="34">
        <f>D98/1000</f>
        <v>-1.0999590000000026</v>
      </c>
    </row>
    <row r="114" spans="1:4" ht="12.75">
      <c r="A114" s="35"/>
      <c r="B114" s="36"/>
      <c r="C114" s="37"/>
      <c r="D114" s="38"/>
    </row>
    <row r="115" spans="1:4" ht="12.75">
      <c r="A115" s="114" t="str">
        <f>A94</f>
        <v>5.25.11.1 Dagpleje</v>
      </c>
      <c r="B115" s="115"/>
      <c r="C115" s="41">
        <f>B94/1000</f>
        <v>0</v>
      </c>
      <c r="D115" s="42">
        <f>D94/1000</f>
        <v>0</v>
      </c>
    </row>
    <row r="116" spans="1:4" ht="25.5">
      <c r="A116" s="43" t="s">
        <v>27</v>
      </c>
      <c r="B116" s="40"/>
      <c r="C116" s="41"/>
      <c r="D116" s="42"/>
    </row>
    <row r="117" spans="1:4" ht="12.75">
      <c r="A117" s="39"/>
      <c r="B117" s="40"/>
      <c r="C117" s="41"/>
      <c r="D117" s="42"/>
    </row>
    <row r="118" spans="1:4" ht="12.75">
      <c r="A118" s="114" t="str">
        <f>A95</f>
        <v>5.25.13.1 Børnehaver</v>
      </c>
      <c r="B118" s="115"/>
      <c r="C118" s="41">
        <f>B95/1000</f>
        <v>0</v>
      </c>
      <c r="D118" s="42">
        <f>D95/1000</f>
        <v>0</v>
      </c>
    </row>
    <row r="119" spans="1:4" ht="25.5">
      <c r="A119" s="43" t="s">
        <v>27</v>
      </c>
      <c r="B119" s="40"/>
      <c r="C119" s="41"/>
      <c r="D119" s="42"/>
    </row>
    <row r="120" spans="1:4" ht="12.75">
      <c r="A120" s="39"/>
      <c r="B120" s="40"/>
      <c r="C120" s="41"/>
      <c r="D120" s="42"/>
    </row>
    <row r="121" spans="1:4" ht="12.75">
      <c r="A121" s="114" t="str">
        <f>A96</f>
        <v>5.25.17.1 Særlige dagtilbud og klubber</v>
      </c>
      <c r="B121" s="115"/>
      <c r="C121" s="41">
        <f>B96/1000</f>
        <v>75.008959</v>
      </c>
      <c r="D121" s="42">
        <f>D96/1000</f>
        <v>-1.0999590000000026</v>
      </c>
    </row>
    <row r="122" spans="1:4" ht="63.75">
      <c r="A122" s="56" t="s">
        <v>44</v>
      </c>
      <c r="B122" s="75"/>
      <c r="C122" s="41"/>
      <c r="D122" s="42"/>
    </row>
    <row r="123" spans="1:4" ht="12.75">
      <c r="A123" s="39"/>
      <c r="B123" s="40"/>
      <c r="C123" s="41"/>
      <c r="D123" s="42"/>
    </row>
    <row r="124" spans="1:4" ht="12.75">
      <c r="A124" s="62" t="s">
        <v>22</v>
      </c>
      <c r="B124" s="124"/>
      <c r="C124" s="34">
        <f>B106/1000</f>
        <v>24.732637</v>
      </c>
      <c r="D124" s="34">
        <f>D106/1000</f>
        <v>0.00036300000000119326</v>
      </c>
    </row>
    <row r="125" spans="1:4" ht="12.75">
      <c r="A125" s="35"/>
      <c r="B125" s="36"/>
      <c r="C125" s="38"/>
      <c r="D125" s="38"/>
    </row>
    <row r="126" spans="1:4" ht="12.75">
      <c r="A126" s="114" t="str">
        <f>A102</f>
        <v>5.25.17.1 Særlige dagtilbud og klubber</v>
      </c>
      <c r="B126" s="115"/>
      <c r="C126" s="41">
        <f>B102/1000</f>
        <v>19.965585</v>
      </c>
      <c r="D126" s="42">
        <f>D102/1000</f>
        <v>0.0004150000000008731</v>
      </c>
    </row>
    <row r="127" spans="1:4" ht="25.5">
      <c r="A127" s="43" t="s">
        <v>27</v>
      </c>
      <c r="B127" s="40"/>
      <c r="C127" s="41"/>
      <c r="D127" s="42"/>
    </row>
    <row r="128" spans="1:4" ht="12.75">
      <c r="A128" s="39"/>
      <c r="B128" s="40"/>
      <c r="C128" s="41"/>
      <c r="D128" s="42"/>
    </row>
    <row r="129" spans="1:4" ht="12.75">
      <c r="A129" s="114" t="str">
        <f>A103</f>
        <v>5.28.21.1 Forebyggende foranstaltninger</v>
      </c>
      <c r="B129" s="115"/>
      <c r="C129" s="41">
        <f>B103/1000</f>
        <v>2.000126</v>
      </c>
      <c r="D129" s="42">
        <f>D103/1000</f>
        <v>-0.00012599999999997636</v>
      </c>
    </row>
    <row r="130" spans="1:4" ht="25.5">
      <c r="A130" s="43" t="s">
        <v>27</v>
      </c>
      <c r="B130" s="40"/>
      <c r="C130" s="45"/>
      <c r="D130" s="45"/>
    </row>
    <row r="131" spans="1:4" ht="12.75">
      <c r="A131" s="49"/>
      <c r="B131" s="44"/>
      <c r="C131" s="45"/>
      <c r="D131" s="45"/>
    </row>
    <row r="132" spans="1:4" ht="12.75">
      <c r="A132" s="114" t="str">
        <f>A104</f>
        <v>5.35.40.1 Rådgivning og rådgivningsinst.</v>
      </c>
      <c r="B132" s="115"/>
      <c r="C132" s="41">
        <f>B104/1000</f>
        <v>2.7669259999999998</v>
      </c>
      <c r="D132" s="42">
        <f>D104/1000</f>
        <v>7.400000000006913E-05</v>
      </c>
    </row>
    <row r="133" spans="1:4" ht="25.5">
      <c r="A133" s="43" t="s">
        <v>27</v>
      </c>
      <c r="B133" s="44"/>
      <c r="C133" s="45"/>
      <c r="D133" s="45"/>
    </row>
    <row r="134" spans="1:4" ht="12.75">
      <c r="A134" s="57"/>
      <c r="B134" s="58"/>
      <c r="C134" s="59"/>
      <c r="D134" s="59"/>
    </row>
    <row r="136" ht="15">
      <c r="A136" s="1" t="s">
        <v>45</v>
      </c>
    </row>
    <row r="137" ht="16.5" thickBot="1">
      <c r="A137" s="76"/>
    </row>
    <row r="138" spans="1:4" ht="12.75" customHeight="1">
      <c r="A138" s="126" t="s">
        <v>46</v>
      </c>
      <c r="B138" s="116" t="s">
        <v>2</v>
      </c>
      <c r="C138" s="111" t="s">
        <v>3</v>
      </c>
      <c r="D138" s="111" t="s">
        <v>4</v>
      </c>
    </row>
    <row r="139" spans="1:4" ht="12.75">
      <c r="A139" s="127"/>
      <c r="B139" s="117"/>
      <c r="C139" s="112"/>
      <c r="D139" s="112"/>
    </row>
    <row r="140" spans="1:4" ht="12.75">
      <c r="A140" s="5"/>
      <c r="B140" s="117"/>
      <c r="C140" s="112"/>
      <c r="D140" s="112"/>
    </row>
    <row r="141" spans="1:4" ht="13.5" thickBot="1">
      <c r="A141" s="6" t="s">
        <v>5</v>
      </c>
      <c r="B141" s="118"/>
      <c r="C141" s="113"/>
      <c r="D141" s="113"/>
    </row>
    <row r="142" spans="1:4" ht="12.75">
      <c r="A142" s="64"/>
      <c r="B142" s="65"/>
      <c r="C142" s="65"/>
      <c r="D142" s="65"/>
    </row>
    <row r="143" spans="1:4" ht="12.75">
      <c r="A143" s="66" t="s">
        <v>6</v>
      </c>
      <c r="B143" s="67"/>
      <c r="C143" s="67"/>
      <c r="D143" s="67"/>
    </row>
    <row r="144" spans="1:4" ht="12.75">
      <c r="A144" s="66"/>
      <c r="B144" s="67"/>
      <c r="C144" s="67"/>
      <c r="D144" s="67"/>
    </row>
    <row r="145" spans="1:4" ht="12.75">
      <c r="A145" s="15" t="s">
        <v>47</v>
      </c>
      <c r="B145" s="27">
        <v>678.835</v>
      </c>
      <c r="C145" s="27">
        <v>100</v>
      </c>
      <c r="D145" s="27">
        <f aca="true" t="shared" si="2" ref="D145:D151">C145-B145</f>
        <v>-578.835</v>
      </c>
    </row>
    <row r="146" spans="1:4" ht="12.75">
      <c r="A146" s="15" t="s">
        <v>48</v>
      </c>
      <c r="B146" s="27">
        <v>31558.684</v>
      </c>
      <c r="C146" s="27">
        <v>33734</v>
      </c>
      <c r="D146" s="27">
        <f t="shared" si="2"/>
        <v>2175.315999999999</v>
      </c>
    </row>
    <row r="147" spans="1:4" ht="12.75">
      <c r="A147" s="15" t="s">
        <v>49</v>
      </c>
      <c r="B147" s="27">
        <v>25625.22</v>
      </c>
      <c r="C147" s="27">
        <f>26629.8034-1005</f>
        <v>25624.8034</v>
      </c>
      <c r="D147" s="27">
        <f t="shared" si="2"/>
        <v>-0.4166000000004715</v>
      </c>
    </row>
    <row r="148" spans="1:4" ht="12.75">
      <c r="A148" s="15" t="s">
        <v>8</v>
      </c>
      <c r="B148" s="27">
        <v>54920.691</v>
      </c>
      <c r="C148" s="27">
        <v>54921</v>
      </c>
      <c r="D148" s="27">
        <f t="shared" si="2"/>
        <v>0.30900000000110595</v>
      </c>
    </row>
    <row r="149" spans="1:4" ht="12.75">
      <c r="A149" s="15" t="s">
        <v>50</v>
      </c>
      <c r="B149" s="27">
        <v>0</v>
      </c>
      <c r="C149" s="27">
        <v>0</v>
      </c>
      <c r="D149" s="27">
        <f t="shared" si="2"/>
        <v>0</v>
      </c>
    </row>
    <row r="150" spans="1:4" ht="12.75">
      <c r="A150" s="77" t="s">
        <v>51</v>
      </c>
      <c r="B150" s="27">
        <v>555223.7170000001</v>
      </c>
      <c r="C150" s="27">
        <f>570671-10000+500+1811+1500+4328+1019</f>
        <v>569829</v>
      </c>
      <c r="D150" s="27">
        <f t="shared" si="2"/>
        <v>14605.282999999938</v>
      </c>
    </row>
    <row r="151" spans="1:4" ht="12.75">
      <c r="A151" s="15" t="s">
        <v>52</v>
      </c>
      <c r="B151" s="27">
        <v>0</v>
      </c>
      <c r="C151" s="27">
        <v>0</v>
      </c>
      <c r="D151" s="27">
        <f t="shared" si="2"/>
        <v>0</v>
      </c>
    </row>
    <row r="152" spans="1:6" ht="13.5" thickBot="1">
      <c r="A152" s="69"/>
      <c r="B152" s="27"/>
      <c r="C152" s="27"/>
      <c r="D152" s="27"/>
      <c r="F152" s="2"/>
    </row>
    <row r="153" spans="1:4" ht="13.5" thickBot="1">
      <c r="A153" s="71" t="s">
        <v>14</v>
      </c>
      <c r="B153" s="72">
        <f>SUM(B145:B152)</f>
        <v>668007.1470000001</v>
      </c>
      <c r="C153" s="72">
        <f>SUM(C145:C152)</f>
        <v>684208.8034</v>
      </c>
      <c r="D153" s="72">
        <f>C153-B153</f>
        <v>16201.656399999862</v>
      </c>
    </row>
    <row r="154" spans="1:4" ht="12.75">
      <c r="A154" s="78"/>
      <c r="B154" s="79"/>
      <c r="C154" s="79"/>
      <c r="D154" s="79"/>
    </row>
    <row r="155" spans="1:4" ht="205.5" customHeight="1">
      <c r="A155" s="119" t="s">
        <v>53</v>
      </c>
      <c r="B155" s="119"/>
      <c r="C155" s="119"/>
      <c r="D155" s="119"/>
    </row>
    <row r="156" spans="1:4" ht="12.75">
      <c r="A156" s="80"/>
      <c r="B156" s="80"/>
      <c r="C156" s="80"/>
      <c r="D156" s="80"/>
    </row>
    <row r="157" spans="1:4" ht="12.75">
      <c r="A157" s="120"/>
      <c r="B157" s="121"/>
      <c r="C157" s="32" t="s">
        <v>25</v>
      </c>
      <c r="D157" s="32" t="s">
        <v>4</v>
      </c>
    </row>
    <row r="158" spans="1:4" ht="12.75">
      <c r="A158" s="122"/>
      <c r="B158" s="123"/>
      <c r="C158" s="33" t="s">
        <v>26</v>
      </c>
      <c r="D158" s="33" t="s">
        <v>26</v>
      </c>
    </row>
    <row r="159" spans="1:4" ht="12.75">
      <c r="A159" s="62" t="s">
        <v>14</v>
      </c>
      <c r="B159" s="124"/>
      <c r="C159" s="34">
        <f>B153/1000</f>
        <v>668.0071470000001</v>
      </c>
      <c r="D159" s="34">
        <f>D153/1000</f>
        <v>16.201656399999862</v>
      </c>
    </row>
    <row r="160" spans="1:4" ht="12.75">
      <c r="A160" s="35"/>
      <c r="B160" s="36"/>
      <c r="C160" s="38"/>
      <c r="D160" s="38"/>
    </row>
    <row r="161" spans="1:4" ht="12.75">
      <c r="A161" s="114" t="str">
        <f>A145</f>
        <v>0.32.31.1 Stadions, idrætsanlæg m.v.</v>
      </c>
      <c r="B161" s="115"/>
      <c r="C161" s="42">
        <f>B145/1000</f>
        <v>0.6788350000000001</v>
      </c>
      <c r="D161" s="42">
        <f>D145/1000</f>
        <v>-0.578835</v>
      </c>
    </row>
    <row r="162" spans="1:4" ht="38.25">
      <c r="A162" s="56" t="s">
        <v>54</v>
      </c>
      <c r="B162" s="75"/>
      <c r="C162" s="42"/>
      <c r="D162" s="42"/>
    </row>
    <row r="163" spans="1:4" ht="12.75">
      <c r="A163" s="39"/>
      <c r="B163" s="40"/>
      <c r="C163" s="42"/>
      <c r="D163" s="42"/>
    </row>
    <row r="164" spans="1:4" ht="12.75">
      <c r="A164" s="114" t="str">
        <f>A146</f>
        <v>3.22.05.1 Skolefritidsordninger</v>
      </c>
      <c r="B164" s="115"/>
      <c r="C164" s="42">
        <f>B146/1000</f>
        <v>31.558684</v>
      </c>
      <c r="D164" s="42">
        <f>D146/1000</f>
        <v>2.1753159999999987</v>
      </c>
    </row>
    <row r="165" spans="1:4" ht="52.5" customHeight="1">
      <c r="A165" s="56" t="s">
        <v>55</v>
      </c>
      <c r="B165" s="75"/>
      <c r="C165" s="42"/>
      <c r="D165" s="42"/>
    </row>
    <row r="166" spans="1:4" ht="12.75">
      <c r="A166" s="49"/>
      <c r="B166" s="81"/>
      <c r="C166" s="82"/>
      <c r="D166" s="82"/>
    </row>
    <row r="167" spans="1:4" ht="12.75">
      <c r="A167" s="114" t="str">
        <f>A147</f>
        <v>3.22.10.1 Bidrag til statslige/private skoler</v>
      </c>
      <c r="B167" s="115"/>
      <c r="C167" s="42">
        <f>B147/1000</f>
        <v>25.625220000000002</v>
      </c>
      <c r="D167" s="42">
        <f>D147/1000</f>
        <v>-0.0004166000000004715</v>
      </c>
    </row>
    <row r="168" spans="1:4" ht="25.5">
      <c r="A168" s="43" t="s">
        <v>27</v>
      </c>
      <c r="B168" s="75"/>
      <c r="C168" s="42"/>
      <c r="D168" s="42"/>
    </row>
    <row r="169" spans="1:4" ht="12.75">
      <c r="A169" s="49"/>
      <c r="B169" s="81"/>
      <c r="C169" s="82"/>
      <c r="D169" s="82"/>
    </row>
    <row r="170" spans="1:4" ht="12.75">
      <c r="A170" s="114" t="str">
        <f>A148</f>
        <v>5.25.10.1 Fælles formål</v>
      </c>
      <c r="B170" s="115"/>
      <c r="C170" s="42">
        <f>B148/1000</f>
        <v>54.920691</v>
      </c>
      <c r="D170" s="42">
        <f>D148/1000</f>
        <v>0.00030900000000110597</v>
      </c>
    </row>
    <row r="171" spans="1:4" ht="25.5">
      <c r="A171" s="43" t="s">
        <v>27</v>
      </c>
      <c r="B171" s="75"/>
      <c r="C171" s="42"/>
      <c r="D171" s="42"/>
    </row>
    <row r="172" spans="1:4" ht="12.75">
      <c r="A172" s="49"/>
      <c r="B172" s="81"/>
      <c r="C172" s="82"/>
      <c r="D172" s="82"/>
    </row>
    <row r="173" spans="1:4" ht="12.75">
      <c r="A173" s="83" t="str">
        <f>A149</f>
        <v>5.25.12.1 Vuggestuer</v>
      </c>
      <c r="B173" s="81"/>
      <c r="C173" s="42">
        <f>B149/1000</f>
        <v>0</v>
      </c>
      <c r="D173" s="42">
        <f>D149/1000</f>
        <v>0</v>
      </c>
    </row>
    <row r="174" spans="1:4" ht="25.5">
      <c r="A174" s="43" t="s">
        <v>27</v>
      </c>
      <c r="B174" s="81"/>
      <c r="C174" s="82"/>
      <c r="D174" s="82"/>
    </row>
    <row r="175" spans="1:4" ht="12.75">
      <c r="A175" s="49"/>
      <c r="B175" s="81"/>
      <c r="C175" s="82"/>
      <c r="D175" s="82"/>
    </row>
    <row r="176" spans="1:4" ht="13.5" customHeight="1">
      <c r="A176" s="83" t="str">
        <f>A150</f>
        <v>5.25.14.1- 5.25.16.1 Integrerede institutioner m.v.</v>
      </c>
      <c r="B176" s="81"/>
      <c r="C176" s="42">
        <f>B150/1000</f>
        <v>555.2237170000001</v>
      </c>
      <c r="D176" s="42">
        <f>D150/1000</f>
        <v>14.605282999999938</v>
      </c>
    </row>
    <row r="177" spans="1:4" ht="242.25">
      <c r="A177" s="51" t="s">
        <v>56</v>
      </c>
      <c r="B177" s="75"/>
      <c r="C177" s="82"/>
      <c r="D177" s="82"/>
    </row>
    <row r="178" spans="1:4" ht="12.75">
      <c r="A178" s="49"/>
      <c r="B178" s="81"/>
      <c r="C178" s="82"/>
      <c r="D178" s="82"/>
    </row>
    <row r="179" spans="1:4" ht="12.75">
      <c r="A179" s="114" t="str">
        <f>A151</f>
        <v>5.28.23.1 Døgninstitutioner for børn/unge</v>
      </c>
      <c r="B179" s="115"/>
      <c r="C179" s="42">
        <f>B151/1000</f>
        <v>0</v>
      </c>
      <c r="D179" s="42">
        <f>D151/1000</f>
        <v>0</v>
      </c>
    </row>
    <row r="180" spans="1:4" ht="25.5">
      <c r="A180" s="43" t="s">
        <v>27</v>
      </c>
      <c r="B180" s="40"/>
      <c r="C180" s="42"/>
      <c r="D180" s="42"/>
    </row>
    <row r="181" spans="1:4" ht="12.75">
      <c r="A181" s="84"/>
      <c r="B181" s="85"/>
      <c r="C181" s="86"/>
      <c r="D181" s="86"/>
    </row>
    <row r="182" spans="1:4" ht="12.75">
      <c r="A182" s="80"/>
      <c r="B182" s="80"/>
      <c r="C182" s="80"/>
      <c r="D182" s="80"/>
    </row>
    <row r="183" ht="15">
      <c r="A183" s="1" t="s">
        <v>57</v>
      </c>
    </row>
    <row r="184" ht="13.5" thickBot="1">
      <c r="A184" s="87"/>
    </row>
    <row r="185" spans="1:4" ht="12.75" customHeight="1">
      <c r="A185" s="126" t="s">
        <v>58</v>
      </c>
      <c r="B185" s="116" t="s">
        <v>2</v>
      </c>
      <c r="C185" s="111" t="s">
        <v>3</v>
      </c>
      <c r="D185" s="111" t="s">
        <v>4</v>
      </c>
    </row>
    <row r="186" spans="1:4" ht="12.75">
      <c r="A186" s="127"/>
      <c r="B186" s="117"/>
      <c r="C186" s="112"/>
      <c r="D186" s="112"/>
    </row>
    <row r="187" spans="1:4" ht="12.75">
      <c r="A187" s="5"/>
      <c r="B187" s="117"/>
      <c r="C187" s="112"/>
      <c r="D187" s="112"/>
    </row>
    <row r="188" spans="1:4" ht="13.5" thickBot="1">
      <c r="A188" s="6" t="s">
        <v>5</v>
      </c>
      <c r="B188" s="118"/>
      <c r="C188" s="113"/>
      <c r="D188" s="113"/>
    </row>
    <row r="189" spans="1:4" ht="12.75">
      <c r="A189" s="64"/>
      <c r="B189" s="65"/>
      <c r="C189" s="65"/>
      <c r="D189" s="65"/>
    </row>
    <row r="190" spans="1:4" ht="12.75">
      <c r="A190" s="66" t="s">
        <v>6</v>
      </c>
      <c r="B190" s="67"/>
      <c r="C190" s="67"/>
      <c r="D190" s="67"/>
    </row>
    <row r="191" spans="1:4" ht="12.75">
      <c r="A191" s="68"/>
      <c r="B191" s="27"/>
      <c r="C191" s="27"/>
      <c r="D191" s="27"/>
    </row>
    <row r="192" spans="1:4" ht="12.75">
      <c r="A192" s="15" t="s">
        <v>47</v>
      </c>
      <c r="B192" s="27">
        <v>0</v>
      </c>
      <c r="C192" s="27">
        <v>0</v>
      </c>
      <c r="D192" s="27">
        <f>C192-B192</f>
        <v>0</v>
      </c>
    </row>
    <row r="193" spans="1:4" ht="12.75">
      <c r="A193" s="15" t="s">
        <v>48</v>
      </c>
      <c r="B193" s="27">
        <v>62603.581</v>
      </c>
      <c r="C193" s="27">
        <v>61785.541784313726</v>
      </c>
      <c r="D193" s="27">
        <f>C193-B193</f>
        <v>-818.0392156862727</v>
      </c>
    </row>
    <row r="194" spans="1:4" ht="12.75">
      <c r="A194" s="15" t="s">
        <v>8</v>
      </c>
      <c r="B194" s="27">
        <v>1000.907</v>
      </c>
      <c r="C194" s="27">
        <f>B194</f>
        <v>1000.907</v>
      </c>
      <c r="D194" s="27">
        <f>C194-B194</f>
        <v>0</v>
      </c>
    </row>
    <row r="195" spans="1:4" ht="12.75">
      <c r="A195" s="77" t="s">
        <v>51</v>
      </c>
      <c r="B195" s="27">
        <v>49427.83</v>
      </c>
      <c r="C195" s="27">
        <f>48745.8692156863-4000</f>
        <v>44745.8692156863</v>
      </c>
      <c r="D195" s="27">
        <f>C195-B195</f>
        <v>-4681.960784313698</v>
      </c>
    </row>
    <row r="196" spans="1:4" ht="12.75">
      <c r="A196" s="15" t="s">
        <v>52</v>
      </c>
      <c r="B196" s="27">
        <v>0</v>
      </c>
      <c r="C196" s="27"/>
      <c r="D196" s="27">
        <f>C196-B196</f>
        <v>0</v>
      </c>
    </row>
    <row r="197" spans="1:4" ht="13.5" thickBot="1">
      <c r="A197" s="69"/>
      <c r="B197" s="27"/>
      <c r="C197" s="27"/>
      <c r="D197" s="27"/>
    </row>
    <row r="198" spans="1:4" ht="13.5" thickBot="1">
      <c r="A198" s="71" t="s">
        <v>14</v>
      </c>
      <c r="B198" s="72">
        <f>SUM(B192:B197)</f>
        <v>113032.318</v>
      </c>
      <c r="C198" s="72">
        <f>SUM(C192:C197)</f>
        <v>107532.31800000003</v>
      </c>
      <c r="D198" s="72">
        <f>C198-B198</f>
        <v>-5499.999999999971</v>
      </c>
    </row>
    <row r="200" spans="1:4" ht="91.5" customHeight="1">
      <c r="A200" s="119" t="s">
        <v>59</v>
      </c>
      <c r="B200" s="119"/>
      <c r="C200" s="119"/>
      <c r="D200" s="119"/>
    </row>
    <row r="201" spans="1:4" ht="12.75">
      <c r="A201" s="80"/>
      <c r="B201" s="80"/>
      <c r="C201" s="80"/>
      <c r="D201" s="80"/>
    </row>
    <row r="202" spans="1:4" ht="12.75">
      <c r="A202" s="120"/>
      <c r="B202" s="121"/>
      <c r="C202" s="32" t="s">
        <v>25</v>
      </c>
      <c r="D202" s="32" t="s">
        <v>4</v>
      </c>
    </row>
    <row r="203" spans="1:4" ht="12.75">
      <c r="A203" s="122"/>
      <c r="B203" s="123"/>
      <c r="C203" s="33" t="s">
        <v>26</v>
      </c>
      <c r="D203" s="33" t="s">
        <v>26</v>
      </c>
    </row>
    <row r="204" spans="1:4" ht="12.75">
      <c r="A204" s="62" t="s">
        <v>14</v>
      </c>
      <c r="B204" s="124"/>
      <c r="C204" s="34">
        <f>B198/1000</f>
        <v>113.032318</v>
      </c>
      <c r="D204" s="34">
        <f>D198/1000</f>
        <v>-5.499999999999971</v>
      </c>
    </row>
    <row r="205" spans="1:4" ht="12.75">
      <c r="A205" s="35"/>
      <c r="B205" s="36"/>
      <c r="C205" s="38"/>
      <c r="D205" s="38"/>
    </row>
    <row r="206" spans="1:4" ht="12.75">
      <c r="A206" s="114" t="str">
        <f>A192</f>
        <v>0.32.31.1 Stadions, idrætsanlæg m.v.</v>
      </c>
      <c r="B206" s="115"/>
      <c r="C206" s="42">
        <f>B192/1000</f>
        <v>0</v>
      </c>
      <c r="D206" s="42">
        <f>D192/1000</f>
        <v>0</v>
      </c>
    </row>
    <row r="207" spans="1:4" ht="25.5">
      <c r="A207" s="43" t="s">
        <v>60</v>
      </c>
      <c r="B207" s="40"/>
      <c r="C207" s="42"/>
      <c r="D207" s="42"/>
    </row>
    <row r="208" spans="1:4" ht="12.75">
      <c r="A208" s="39"/>
      <c r="B208" s="40"/>
      <c r="C208" s="42"/>
      <c r="D208" s="42"/>
    </row>
    <row r="209" spans="1:4" ht="12.75">
      <c r="A209" s="114" t="str">
        <f>A193</f>
        <v>3.22.05.1 Skolefritidsordninger</v>
      </c>
      <c r="B209" s="115"/>
      <c r="C209" s="42">
        <f>B193/1000</f>
        <v>62.603581</v>
      </c>
      <c r="D209" s="42">
        <f>D193/1000</f>
        <v>-0.8180392156862727</v>
      </c>
    </row>
    <row r="210" spans="1:4" ht="63.75">
      <c r="A210" s="56" t="s">
        <v>61</v>
      </c>
      <c r="B210" s="75"/>
      <c r="C210" s="42"/>
      <c r="D210" s="42"/>
    </row>
    <row r="211" spans="1:4" ht="12.75">
      <c r="A211" s="49"/>
      <c r="B211" s="81"/>
      <c r="C211" s="82"/>
      <c r="D211" s="82"/>
    </row>
    <row r="212" spans="1:4" ht="12.75">
      <c r="A212" s="114" t="str">
        <f>A194</f>
        <v>5.25.10.1 Fælles formål</v>
      </c>
      <c r="B212" s="115"/>
      <c r="C212" s="42">
        <f>B194/1000</f>
        <v>1.000907</v>
      </c>
      <c r="D212" s="42">
        <f>D194/1000</f>
        <v>0</v>
      </c>
    </row>
    <row r="213" spans="1:4" ht="25.5">
      <c r="A213" s="43" t="s">
        <v>60</v>
      </c>
      <c r="B213" s="40"/>
      <c r="C213" s="42"/>
      <c r="D213" s="42"/>
    </row>
    <row r="214" spans="1:4" ht="12.75">
      <c r="A214" s="49"/>
      <c r="B214" s="81"/>
      <c r="C214" s="82"/>
      <c r="D214" s="82"/>
    </row>
    <row r="215" spans="1:4" ht="12.75">
      <c r="A215" s="114" t="str">
        <f>A195</f>
        <v>5.25.14.1- 5.25.16.1 Integrerede institutioner m.v.</v>
      </c>
      <c r="B215" s="115"/>
      <c r="C215" s="42">
        <f>B195/1000</f>
        <v>49.42783</v>
      </c>
      <c r="D215" s="42">
        <f>D195/1000</f>
        <v>-4.6819607843136986</v>
      </c>
    </row>
    <row r="216" spans="1:4" ht="89.25">
      <c r="A216" s="56" t="s">
        <v>62</v>
      </c>
      <c r="B216" s="75"/>
      <c r="C216" s="42"/>
      <c r="D216" s="42"/>
    </row>
    <row r="217" spans="1:4" ht="12.75">
      <c r="A217" s="39"/>
      <c r="B217" s="40"/>
      <c r="C217" s="42"/>
      <c r="D217" s="42"/>
    </row>
    <row r="218" spans="1:4" ht="12.75">
      <c r="A218" s="114" t="str">
        <f>A196</f>
        <v>5.28.23.1 Døgninstitutioner for børn/unge</v>
      </c>
      <c r="B218" s="115"/>
      <c r="C218" s="42">
        <f>B196/1000</f>
        <v>0</v>
      </c>
      <c r="D218" s="42">
        <f>D196/1000</f>
        <v>0</v>
      </c>
    </row>
    <row r="219" spans="1:4" ht="25.5">
      <c r="A219" s="43" t="s">
        <v>60</v>
      </c>
      <c r="B219" s="40"/>
      <c r="C219" s="42"/>
      <c r="D219" s="42"/>
    </row>
    <row r="220" spans="1:4" ht="12.75">
      <c r="A220" s="88"/>
      <c r="B220" s="89"/>
      <c r="C220" s="90"/>
      <c r="D220" s="90"/>
    </row>
    <row r="221" spans="1:4" ht="12.75">
      <c r="A221" s="80"/>
      <c r="B221" s="80"/>
      <c r="C221" s="80"/>
      <c r="D221" s="80"/>
    </row>
    <row r="222" ht="15">
      <c r="A222" s="1" t="s">
        <v>63</v>
      </c>
    </row>
    <row r="223" ht="13.5" thickBot="1">
      <c r="A223" s="87"/>
    </row>
    <row r="224" spans="1:4" ht="12.75" customHeight="1">
      <c r="A224" s="4" t="s">
        <v>64</v>
      </c>
      <c r="B224" s="116" t="s">
        <v>2</v>
      </c>
      <c r="C224" s="111" t="s">
        <v>3</v>
      </c>
      <c r="D224" s="111" t="s">
        <v>4</v>
      </c>
    </row>
    <row r="225" spans="1:4" ht="12.75">
      <c r="A225" s="5"/>
      <c r="B225" s="117"/>
      <c r="C225" s="112"/>
      <c r="D225" s="112"/>
    </row>
    <row r="226" spans="1:4" ht="12.75">
      <c r="A226" s="5"/>
      <c r="B226" s="117"/>
      <c r="C226" s="112"/>
      <c r="D226" s="112"/>
    </row>
    <row r="227" spans="1:4" ht="13.5" thickBot="1">
      <c r="A227" s="6" t="s">
        <v>5</v>
      </c>
      <c r="B227" s="118"/>
      <c r="C227" s="113"/>
      <c r="D227" s="113"/>
    </row>
    <row r="228" spans="1:4" ht="12.75">
      <c r="A228" s="7"/>
      <c r="B228" s="8"/>
      <c r="C228" s="8"/>
      <c r="D228" s="25"/>
    </row>
    <row r="229" spans="1:4" ht="12.75">
      <c r="A229" s="11" t="s">
        <v>6</v>
      </c>
      <c r="B229" s="12"/>
      <c r="C229" s="12"/>
      <c r="D229" s="91"/>
    </row>
    <row r="230" spans="1:4" ht="12.75">
      <c r="A230" s="92"/>
      <c r="B230" s="16"/>
      <c r="C230" s="16"/>
      <c r="D230" s="27"/>
    </row>
    <row r="231" spans="1:4" ht="12.75">
      <c r="A231" s="15" t="s">
        <v>65</v>
      </c>
      <c r="B231" s="16">
        <v>2085989.243</v>
      </c>
      <c r="C231" s="16">
        <f>2100135-18609-20000+11100</f>
        <v>2072626</v>
      </c>
      <c r="D231" s="27">
        <f>C231-B231</f>
        <v>-13363.243000000017</v>
      </c>
    </row>
    <row r="232" spans="1:4" ht="12.75">
      <c r="A232" s="15" t="s">
        <v>66</v>
      </c>
      <c r="B232" s="16">
        <v>30985.6</v>
      </c>
      <c r="C232" s="16">
        <v>30986</v>
      </c>
      <c r="D232" s="27">
        <f aca="true" t="shared" si="3" ref="D232:D243">C232-B232</f>
        <v>0.4000000000014552</v>
      </c>
    </row>
    <row r="233" spans="1:4" ht="12.75">
      <c r="A233" s="15" t="s">
        <v>67</v>
      </c>
      <c r="B233" s="16">
        <v>6678.103</v>
      </c>
      <c r="C233" s="16">
        <v>5169</v>
      </c>
      <c r="D233" s="27">
        <f t="shared" si="3"/>
        <v>-1509.103</v>
      </c>
    </row>
    <row r="234" spans="1:4" ht="12.75">
      <c r="A234" s="15" t="s">
        <v>68</v>
      </c>
      <c r="B234" s="16">
        <v>2511.889</v>
      </c>
      <c r="C234" s="16">
        <v>2512</v>
      </c>
      <c r="D234" s="27">
        <f t="shared" si="3"/>
        <v>0.11099999999987631</v>
      </c>
    </row>
    <row r="235" spans="1:4" ht="12.75">
      <c r="A235" s="15" t="s">
        <v>69</v>
      </c>
      <c r="B235" s="16">
        <v>3729</v>
      </c>
      <c r="C235" s="16">
        <v>3729</v>
      </c>
      <c r="D235" s="27">
        <f t="shared" si="3"/>
        <v>0</v>
      </c>
    </row>
    <row r="236" spans="1:4" ht="12.75">
      <c r="A236" s="15" t="s">
        <v>70</v>
      </c>
      <c r="B236" s="16">
        <v>0</v>
      </c>
      <c r="C236" s="16">
        <v>0</v>
      </c>
      <c r="D236" s="27">
        <f t="shared" si="3"/>
        <v>0</v>
      </c>
    </row>
    <row r="237" spans="1:4" ht="12.75">
      <c r="A237" s="15" t="s">
        <v>49</v>
      </c>
      <c r="B237" s="16">
        <v>305964.896</v>
      </c>
      <c r="C237" s="16">
        <v>307547</v>
      </c>
      <c r="D237" s="27">
        <f t="shared" si="3"/>
        <v>1582.103999999992</v>
      </c>
    </row>
    <row r="238" spans="1:4" ht="12.75">
      <c r="A238" s="15" t="s">
        <v>71</v>
      </c>
      <c r="B238" s="16">
        <v>20030.496</v>
      </c>
      <c r="C238" s="16">
        <v>20283</v>
      </c>
      <c r="D238" s="27">
        <f t="shared" si="3"/>
        <v>252.50400000000081</v>
      </c>
    </row>
    <row r="239" spans="1:4" ht="12.75">
      <c r="A239" s="15" t="s">
        <v>72</v>
      </c>
      <c r="B239" s="16">
        <v>31597.917</v>
      </c>
      <c r="C239" s="16">
        <f>31598+6000</f>
        <v>37598</v>
      </c>
      <c r="D239" s="27">
        <f t="shared" si="3"/>
        <v>6000.082999999999</v>
      </c>
    </row>
    <row r="240" spans="1:4" ht="12.75">
      <c r="A240" s="15" t="s">
        <v>73</v>
      </c>
      <c r="B240" s="16">
        <v>0</v>
      </c>
      <c r="C240" s="16">
        <v>0</v>
      </c>
      <c r="D240" s="27">
        <f t="shared" si="3"/>
        <v>0</v>
      </c>
    </row>
    <row r="241" spans="1:4" ht="12.75">
      <c r="A241" s="15" t="s">
        <v>74</v>
      </c>
      <c r="B241" s="16">
        <v>9397.155</v>
      </c>
      <c r="C241" s="16">
        <v>9397</v>
      </c>
      <c r="D241" s="27">
        <f t="shared" si="3"/>
        <v>-0.15500000000065484</v>
      </c>
    </row>
    <row r="242" spans="1:4" ht="12.75">
      <c r="A242" s="15" t="s">
        <v>75</v>
      </c>
      <c r="B242" s="16">
        <v>10640</v>
      </c>
      <c r="C242" s="16">
        <v>10640</v>
      </c>
      <c r="D242" s="27">
        <f t="shared" si="3"/>
        <v>0</v>
      </c>
    </row>
    <row r="243" spans="1:4" ht="12.75">
      <c r="A243" s="15" t="s">
        <v>76</v>
      </c>
      <c r="B243" s="16">
        <v>66935</v>
      </c>
      <c r="C243" s="16">
        <v>66935</v>
      </c>
      <c r="D243" s="27">
        <f t="shared" si="3"/>
        <v>0</v>
      </c>
    </row>
    <row r="244" spans="1:4" ht="13.5" thickBot="1">
      <c r="A244" s="20"/>
      <c r="B244" s="16"/>
      <c r="C244" s="16"/>
      <c r="D244" s="93"/>
    </row>
    <row r="245" spans="1:4" ht="13.5" thickBot="1">
      <c r="A245" s="94" t="s">
        <v>14</v>
      </c>
      <c r="B245" s="95">
        <f>SUM(B231:B244)</f>
        <v>2574459.2989999996</v>
      </c>
      <c r="C245" s="95">
        <f>SUM(C231:C244)</f>
        <v>2567422</v>
      </c>
      <c r="D245" s="95">
        <f>C245-B245</f>
        <v>-7037.29899999965</v>
      </c>
    </row>
    <row r="246" spans="1:4" ht="12.75">
      <c r="A246" s="96"/>
      <c r="B246" s="97"/>
      <c r="C246" s="97"/>
      <c r="D246" s="97"/>
    </row>
    <row r="247" spans="1:4" ht="159" customHeight="1">
      <c r="A247" s="125" t="s">
        <v>77</v>
      </c>
      <c r="B247" s="125"/>
      <c r="C247" s="125"/>
      <c r="D247" s="125"/>
    </row>
    <row r="248" spans="1:4" ht="12.75">
      <c r="A248" s="96"/>
      <c r="B248" s="97"/>
      <c r="C248" s="97"/>
      <c r="D248" s="97"/>
    </row>
    <row r="249" spans="1:4" ht="12.75">
      <c r="A249" s="120"/>
      <c r="B249" s="121"/>
      <c r="C249" s="32" t="s">
        <v>25</v>
      </c>
      <c r="D249" s="32" t="s">
        <v>4</v>
      </c>
    </row>
    <row r="250" spans="1:4" ht="12.75">
      <c r="A250" s="122"/>
      <c r="B250" s="123"/>
      <c r="C250" s="33" t="s">
        <v>26</v>
      </c>
      <c r="D250" s="33" t="s">
        <v>26</v>
      </c>
    </row>
    <row r="251" spans="1:4" ht="12.75">
      <c r="A251" s="62" t="s">
        <v>14</v>
      </c>
      <c r="B251" s="124"/>
      <c r="C251" s="34">
        <f>B245/1000</f>
        <v>2574.4592989999996</v>
      </c>
      <c r="D251" s="34">
        <f>D245/1000</f>
        <v>-7.03729899999965</v>
      </c>
    </row>
    <row r="252" spans="1:4" ht="12.75">
      <c r="A252" s="35"/>
      <c r="B252" s="36"/>
      <c r="C252" s="38"/>
      <c r="D252" s="38"/>
    </row>
    <row r="253" spans="1:4" ht="12.75">
      <c r="A253" s="114" t="str">
        <f>A231</f>
        <v>3.22.01.1 Folkeskoler</v>
      </c>
      <c r="B253" s="115"/>
      <c r="C253" s="42">
        <f>B231/1000</f>
        <v>2085.989243</v>
      </c>
      <c r="D253" s="42">
        <f>D231/1000</f>
        <v>-13.363243000000017</v>
      </c>
    </row>
    <row r="254" spans="1:4" ht="216.75">
      <c r="A254" s="98" t="s">
        <v>78</v>
      </c>
      <c r="B254" s="40"/>
      <c r="C254" s="42"/>
      <c r="D254" s="42"/>
    </row>
    <row r="255" spans="1:4" ht="12.75">
      <c r="A255" s="39"/>
      <c r="B255" s="40"/>
      <c r="C255" s="42"/>
      <c r="D255" s="42"/>
    </row>
    <row r="256" spans="1:4" ht="12.75">
      <c r="A256" s="114" t="str">
        <f>A232</f>
        <v>3.22.02.1 Fællesudgifter for skolevæsen</v>
      </c>
      <c r="B256" s="115"/>
      <c r="C256" s="42">
        <f>B232/1000</f>
        <v>30.985599999999998</v>
      </c>
      <c r="D256" s="42">
        <f>D232/1000</f>
        <v>0.0004000000000014552</v>
      </c>
    </row>
    <row r="257" spans="1:4" ht="25.5">
      <c r="A257" s="43" t="s">
        <v>60</v>
      </c>
      <c r="B257" s="40"/>
      <c r="C257" s="42"/>
      <c r="D257" s="42"/>
    </row>
    <row r="258" spans="1:4" ht="12.75">
      <c r="A258" s="39"/>
      <c r="B258" s="40"/>
      <c r="C258" s="42"/>
      <c r="D258" s="42"/>
    </row>
    <row r="259" spans="1:4" ht="12.75">
      <c r="A259" s="114" t="str">
        <f>A233</f>
        <v>3.22.03.1 Syge- og hjemmeundervisning</v>
      </c>
      <c r="B259" s="115"/>
      <c r="C259" s="42">
        <f>B233/1000</f>
        <v>6.678103</v>
      </c>
      <c r="D259" s="42">
        <f>D233/1000</f>
        <v>-1.509103</v>
      </c>
    </row>
    <row r="260" spans="1:4" ht="38.25">
      <c r="A260" s="98" t="s">
        <v>79</v>
      </c>
      <c r="B260" s="40"/>
      <c r="C260" s="42"/>
      <c r="D260" s="42"/>
    </row>
    <row r="261" spans="1:4" ht="12.75">
      <c r="A261" s="39"/>
      <c r="B261" s="40"/>
      <c r="C261" s="42"/>
      <c r="D261" s="42"/>
    </row>
    <row r="262" spans="1:4" ht="12.75">
      <c r="A262" s="114" t="str">
        <f>A234</f>
        <v>3.22.06.1 Befordring af elever i gr.skolen</v>
      </c>
      <c r="B262" s="115"/>
      <c r="C262" s="42">
        <f>B234/1000</f>
        <v>2.511889</v>
      </c>
      <c r="D262" s="42">
        <f>D234/1000</f>
        <v>0.00011099999999987631</v>
      </c>
    </row>
    <row r="263" spans="1:4" ht="53.25" customHeight="1">
      <c r="A263" s="43" t="s">
        <v>80</v>
      </c>
      <c r="B263" s="40"/>
      <c r="C263" s="42"/>
      <c r="D263" s="42"/>
    </row>
    <row r="264" spans="1:4" ht="12.75">
      <c r="A264" s="39"/>
      <c r="B264" s="40"/>
      <c r="C264" s="42"/>
      <c r="D264" s="42"/>
    </row>
    <row r="265" spans="1:4" ht="12.75">
      <c r="A265" s="114" t="str">
        <f>A235</f>
        <v>3.22.07.1 Specialundervisning i reg. tilbud</v>
      </c>
      <c r="B265" s="115"/>
      <c r="C265" s="42">
        <f>B235/1000</f>
        <v>3.729</v>
      </c>
      <c r="D265" s="42">
        <f>D235/1000</f>
        <v>0</v>
      </c>
    </row>
    <row r="266" spans="1:4" ht="25.5">
      <c r="A266" s="43" t="s">
        <v>60</v>
      </c>
      <c r="B266" s="40"/>
      <c r="C266" s="42"/>
      <c r="D266" s="42"/>
    </row>
    <row r="267" spans="1:4" ht="12.75">
      <c r="A267" s="39"/>
      <c r="B267" s="40"/>
      <c r="C267" s="42"/>
      <c r="D267" s="42"/>
    </row>
    <row r="268" spans="1:4" ht="12.75">
      <c r="A268" s="114" t="str">
        <f>A236</f>
        <v>3.22.08.1 Kommunale specialskoler</v>
      </c>
      <c r="B268" s="115"/>
      <c r="C268" s="42">
        <f>B236/1000</f>
        <v>0</v>
      </c>
      <c r="D268" s="42">
        <f>D236/1000</f>
        <v>0</v>
      </c>
    </row>
    <row r="269" spans="1:4" ht="25.5">
      <c r="A269" s="43" t="s">
        <v>60</v>
      </c>
      <c r="B269" s="40"/>
      <c r="C269" s="42"/>
      <c r="D269" s="42"/>
    </row>
    <row r="270" spans="1:4" ht="12.75">
      <c r="A270" s="39"/>
      <c r="B270" s="40"/>
      <c r="C270" s="42"/>
      <c r="D270" s="42"/>
    </row>
    <row r="271" spans="1:4" ht="12.75">
      <c r="A271" s="114" t="str">
        <f>A237</f>
        <v>3.22.10.1 Bidrag til statslige/private skoler</v>
      </c>
      <c r="B271" s="115"/>
      <c r="C271" s="42">
        <f>B237/1000</f>
        <v>305.964896</v>
      </c>
      <c r="D271" s="42">
        <f>D237/1000</f>
        <v>1.5821039999999922</v>
      </c>
    </row>
    <row r="272" spans="1:4" ht="38.25">
      <c r="A272" s="98" t="s">
        <v>81</v>
      </c>
      <c r="B272" s="40"/>
      <c r="C272" s="42"/>
      <c r="D272" s="42"/>
    </row>
    <row r="273" spans="1:4" ht="12.75">
      <c r="A273" s="39"/>
      <c r="B273" s="40"/>
      <c r="C273" s="42"/>
      <c r="D273" s="42"/>
    </row>
    <row r="274" spans="1:4" ht="12.75">
      <c r="A274" s="114" t="str">
        <f>A238</f>
        <v>3.22.12.1 Efterskoler og ungdomsskoler</v>
      </c>
      <c r="B274" s="115"/>
      <c r="C274" s="42">
        <f>B238/1000</f>
        <v>20.030496</v>
      </c>
      <c r="D274" s="42">
        <f>D238/1000</f>
        <v>0.25250400000000084</v>
      </c>
    </row>
    <row r="275" spans="1:4" ht="51">
      <c r="A275" s="98" t="s">
        <v>82</v>
      </c>
      <c r="B275" s="40"/>
      <c r="C275" s="42"/>
      <c r="D275" s="42"/>
    </row>
    <row r="276" spans="1:4" ht="12.75">
      <c r="A276" s="39"/>
      <c r="B276" s="40"/>
      <c r="C276" s="42"/>
      <c r="D276" s="42"/>
    </row>
    <row r="277" spans="1:4" ht="12.75">
      <c r="A277" s="114" t="str">
        <f>A239</f>
        <v>3.22.14.1 Ungdommens Uddannelsesvejl.</v>
      </c>
      <c r="B277" s="115"/>
      <c r="C277" s="42">
        <f>B239/1000</f>
        <v>31.597917000000002</v>
      </c>
      <c r="D277" s="42">
        <f>D239/1000</f>
        <v>6.000082999999998</v>
      </c>
    </row>
    <row r="278" spans="1:4" ht="63.75">
      <c r="A278" s="43" t="s">
        <v>83</v>
      </c>
      <c r="B278" s="40"/>
      <c r="C278" s="42"/>
      <c r="D278" s="42"/>
    </row>
    <row r="279" spans="1:4" ht="12.75">
      <c r="A279" s="39"/>
      <c r="B279" s="40"/>
      <c r="C279" s="42"/>
      <c r="D279" s="42"/>
    </row>
    <row r="280" spans="1:4" ht="12.75">
      <c r="A280" s="114" t="str">
        <f>A240</f>
        <v>3.22.16.1 Specialpæd. bistand til børn</v>
      </c>
      <c r="B280" s="115"/>
      <c r="C280" s="42">
        <f>B240/1000</f>
        <v>0</v>
      </c>
      <c r="D280" s="42">
        <f>D240/1000</f>
        <v>0</v>
      </c>
    </row>
    <row r="281" spans="1:4" ht="25.5">
      <c r="A281" s="43" t="s">
        <v>60</v>
      </c>
      <c r="B281" s="40"/>
      <c r="C281" s="42"/>
      <c r="D281" s="42"/>
    </row>
    <row r="282" spans="1:4" ht="12.75">
      <c r="A282" s="39"/>
      <c r="B282" s="40"/>
      <c r="C282" s="42"/>
      <c r="D282" s="42"/>
    </row>
    <row r="283" spans="1:4" ht="12.75">
      <c r="A283" s="114" t="str">
        <f>A241</f>
        <v>3.30.45.1 Erhvervsgrunduddannelser</v>
      </c>
      <c r="B283" s="115"/>
      <c r="C283" s="42">
        <f>B241/1000</f>
        <v>9.397155000000001</v>
      </c>
      <c r="D283" s="42">
        <f>D241/1000</f>
        <v>-0.00015500000000065483</v>
      </c>
    </row>
    <row r="284" spans="1:4" ht="25.5">
      <c r="A284" s="43" t="s">
        <v>60</v>
      </c>
      <c r="B284" s="40"/>
      <c r="C284" s="42"/>
      <c r="D284" s="42"/>
    </row>
    <row r="285" spans="1:4" ht="12.75">
      <c r="A285" s="39"/>
      <c r="B285" s="40"/>
      <c r="C285" s="42"/>
      <c r="D285" s="42"/>
    </row>
    <row r="286" spans="1:4" ht="12.75">
      <c r="A286" s="114" t="str">
        <f>A242</f>
        <v>3.35.63.1 Musikarrangementer</v>
      </c>
      <c r="B286" s="115"/>
      <c r="C286" s="42">
        <f>B242/1000</f>
        <v>10.64</v>
      </c>
      <c r="D286" s="42">
        <f>D242/1000</f>
        <v>0</v>
      </c>
    </row>
    <row r="287" spans="1:4" ht="25.5">
      <c r="A287" s="43" t="s">
        <v>60</v>
      </c>
      <c r="B287" s="40"/>
      <c r="C287" s="42"/>
      <c r="D287" s="42"/>
    </row>
    <row r="288" spans="1:4" ht="12.75">
      <c r="A288" s="39"/>
      <c r="B288" s="40"/>
      <c r="C288" s="42"/>
      <c r="D288" s="42"/>
    </row>
    <row r="289" spans="1:4" ht="12.75">
      <c r="A289" s="114" t="str">
        <f>A243</f>
        <v>3.38.76.1 Ungdomsskolevirksomhed</v>
      </c>
      <c r="B289" s="115"/>
      <c r="C289" s="42">
        <f>B243/1000</f>
        <v>66.935</v>
      </c>
      <c r="D289" s="42">
        <f>D243/1000</f>
        <v>0</v>
      </c>
    </row>
    <row r="290" spans="1:4" ht="25.5">
      <c r="A290" s="43" t="s">
        <v>60</v>
      </c>
      <c r="B290" s="40"/>
      <c r="C290" s="42"/>
      <c r="D290" s="42"/>
    </row>
    <row r="291" spans="1:4" ht="12.75">
      <c r="A291" s="88"/>
      <c r="B291" s="89"/>
      <c r="C291" s="90"/>
      <c r="D291" s="90"/>
    </row>
    <row r="292" spans="1:4" ht="12.75">
      <c r="A292" s="96"/>
      <c r="B292" s="97"/>
      <c r="C292" s="97"/>
      <c r="D292" s="97"/>
    </row>
    <row r="293" ht="15">
      <c r="A293" s="1" t="s">
        <v>84</v>
      </c>
    </row>
    <row r="294" ht="13.5" thickBot="1">
      <c r="A294" s="87"/>
    </row>
    <row r="295" spans="1:4" ht="12.75" customHeight="1">
      <c r="A295" s="4" t="s">
        <v>85</v>
      </c>
      <c r="B295" s="116" t="s">
        <v>2</v>
      </c>
      <c r="C295" s="111" t="s">
        <v>3</v>
      </c>
      <c r="D295" s="111" t="s">
        <v>4</v>
      </c>
    </row>
    <row r="296" spans="1:4" ht="12.75">
      <c r="A296" s="5"/>
      <c r="B296" s="117"/>
      <c r="C296" s="112"/>
      <c r="D296" s="112"/>
    </row>
    <row r="297" spans="1:4" ht="12.75">
      <c r="A297" s="5"/>
      <c r="B297" s="117"/>
      <c r="C297" s="112"/>
      <c r="D297" s="112"/>
    </row>
    <row r="298" spans="1:4" ht="13.5" thickBot="1">
      <c r="A298" s="6" t="s">
        <v>5</v>
      </c>
      <c r="B298" s="118"/>
      <c r="C298" s="113"/>
      <c r="D298" s="113"/>
    </row>
    <row r="299" spans="1:4" ht="12.75">
      <c r="A299" s="7"/>
      <c r="B299" s="8"/>
      <c r="C299" s="8"/>
      <c r="D299" s="25"/>
    </row>
    <row r="300" spans="1:4" ht="12.75">
      <c r="A300" s="11" t="s">
        <v>6</v>
      </c>
      <c r="B300" s="12"/>
      <c r="C300" s="12"/>
      <c r="D300" s="91"/>
    </row>
    <row r="301" spans="1:4" ht="12.75">
      <c r="A301" s="92"/>
      <c r="B301" s="16"/>
      <c r="C301" s="16"/>
      <c r="D301" s="27"/>
    </row>
    <row r="302" spans="1:4" ht="12.75">
      <c r="A302" s="15" t="s">
        <v>86</v>
      </c>
      <c r="B302" s="99">
        <v>43117</v>
      </c>
      <c r="C302" s="99">
        <v>43117</v>
      </c>
      <c r="D302" s="27">
        <f>C302-B302</f>
        <v>0</v>
      </c>
    </row>
    <row r="303" spans="1:4" ht="12.75">
      <c r="A303" s="15" t="s">
        <v>68</v>
      </c>
      <c r="B303" s="99">
        <v>23525</v>
      </c>
      <c r="C303" s="99">
        <v>23525</v>
      </c>
      <c r="D303" s="27">
        <f aca="true" t="shared" si="4" ref="D303:D311">C303-B303</f>
        <v>0</v>
      </c>
    </row>
    <row r="304" spans="1:4" ht="12.75">
      <c r="A304" s="15" t="s">
        <v>69</v>
      </c>
      <c r="B304" s="99">
        <v>12842</v>
      </c>
      <c r="C304" s="99">
        <v>12842</v>
      </c>
      <c r="D304" s="27">
        <f t="shared" si="4"/>
        <v>0</v>
      </c>
    </row>
    <row r="305" spans="1:4" ht="12.75">
      <c r="A305" s="15" t="s">
        <v>70</v>
      </c>
      <c r="B305" s="99">
        <v>255240.406</v>
      </c>
      <c r="C305" s="99">
        <f>255240+5300-6927</f>
        <v>253613</v>
      </c>
      <c r="D305" s="27">
        <f t="shared" si="4"/>
        <v>-1627.4059999999881</v>
      </c>
    </row>
    <row r="306" spans="1:4" ht="12.75">
      <c r="A306" s="15" t="s">
        <v>73</v>
      </c>
      <c r="B306" s="99">
        <v>27994.502</v>
      </c>
      <c r="C306" s="99">
        <v>27995</v>
      </c>
      <c r="D306" s="27">
        <f t="shared" si="4"/>
        <v>0.49799999999959255</v>
      </c>
    </row>
    <row r="307" spans="1:4" ht="12.75">
      <c r="A307" s="15" t="s">
        <v>87</v>
      </c>
      <c r="B307" s="99">
        <v>68464.324</v>
      </c>
      <c r="C307" s="99">
        <v>68464</v>
      </c>
      <c r="D307" s="27">
        <f t="shared" si="4"/>
        <v>-0.3239999999932479</v>
      </c>
    </row>
    <row r="308" spans="1:4" ht="12.75">
      <c r="A308" s="15" t="s">
        <v>88</v>
      </c>
      <c r="B308" s="99">
        <v>8587.6</v>
      </c>
      <c r="C308" s="99">
        <v>8588</v>
      </c>
      <c r="D308" s="27">
        <f t="shared" si="4"/>
        <v>0.3999999999996362</v>
      </c>
    </row>
    <row r="309" spans="1:4" ht="12.75">
      <c r="A309" s="15" t="s">
        <v>89</v>
      </c>
      <c r="B309" s="99">
        <v>11359.017</v>
      </c>
      <c r="C309" s="99">
        <v>11359</v>
      </c>
      <c r="D309" s="27">
        <f t="shared" si="4"/>
        <v>-0.016999999999825377</v>
      </c>
    </row>
    <row r="310" spans="1:4" ht="12.75">
      <c r="A310" s="15" t="s">
        <v>41</v>
      </c>
      <c r="B310" s="99">
        <v>35135.135</v>
      </c>
      <c r="C310" s="99">
        <v>35135</v>
      </c>
      <c r="D310" s="27">
        <f t="shared" si="4"/>
        <v>-0.13500000000203727</v>
      </c>
    </row>
    <row r="311" spans="1:4" ht="12.75">
      <c r="A311" s="15" t="s">
        <v>52</v>
      </c>
      <c r="B311" s="99">
        <v>59499.33</v>
      </c>
      <c r="C311" s="99">
        <v>59499</v>
      </c>
      <c r="D311" s="27">
        <f t="shared" si="4"/>
        <v>-0.33000000000174623</v>
      </c>
    </row>
    <row r="312" spans="1:4" ht="13.5" thickBot="1">
      <c r="A312" s="20"/>
      <c r="B312" s="16"/>
      <c r="C312" s="16"/>
      <c r="D312" s="93"/>
    </row>
    <row r="313" spans="1:4" ht="13.5" thickBot="1">
      <c r="A313" s="94" t="s">
        <v>14</v>
      </c>
      <c r="B313" s="23">
        <f>SUM(B302:B312)</f>
        <v>545764.3139999999</v>
      </c>
      <c r="C313" s="23">
        <f>SUM(C302:C312)</f>
        <v>544137</v>
      </c>
      <c r="D313" s="23">
        <f>C313-B313</f>
        <v>-1627.3139999998966</v>
      </c>
    </row>
    <row r="315" spans="1:4" ht="66.75" customHeight="1">
      <c r="A315" s="119" t="s">
        <v>90</v>
      </c>
      <c r="B315" s="119"/>
      <c r="C315" s="119"/>
      <c r="D315" s="119"/>
    </row>
    <row r="316" spans="1:4" ht="12.75">
      <c r="A316" s="80"/>
      <c r="B316" s="80"/>
      <c r="C316" s="80"/>
      <c r="D316" s="80"/>
    </row>
    <row r="317" spans="1:4" ht="12.75">
      <c r="A317" s="120"/>
      <c r="B317" s="121"/>
      <c r="C317" s="32" t="s">
        <v>25</v>
      </c>
      <c r="D317" s="32" t="s">
        <v>4</v>
      </c>
    </row>
    <row r="318" spans="1:4" ht="12.75">
      <c r="A318" s="122"/>
      <c r="B318" s="123"/>
      <c r="C318" s="33" t="s">
        <v>26</v>
      </c>
      <c r="D318" s="33" t="s">
        <v>26</v>
      </c>
    </row>
    <row r="319" spans="1:4" ht="12.75">
      <c r="A319" s="62" t="s">
        <v>14</v>
      </c>
      <c r="B319" s="124"/>
      <c r="C319" s="34">
        <f>B313/1000</f>
        <v>545.7643139999999</v>
      </c>
      <c r="D319" s="34">
        <f>D313/1000</f>
        <v>-1.6273139999998967</v>
      </c>
    </row>
    <row r="320" spans="1:4" ht="12.75">
      <c r="A320" s="35"/>
      <c r="B320" s="36"/>
      <c r="C320" s="38"/>
      <c r="D320" s="38"/>
    </row>
    <row r="321" spans="1:4" ht="12.75">
      <c r="A321" s="114" t="str">
        <f>A302</f>
        <v>3.22.04.1 Pæd. psykologisk rådgivning</v>
      </c>
      <c r="B321" s="115"/>
      <c r="C321" s="42">
        <f>B302/1000</f>
        <v>43.117</v>
      </c>
      <c r="D321" s="42">
        <f>D302/1000</f>
        <v>0</v>
      </c>
    </row>
    <row r="322" spans="1:4" ht="25.5">
      <c r="A322" s="43" t="s">
        <v>60</v>
      </c>
      <c r="B322" s="40"/>
      <c r="C322" s="42"/>
      <c r="D322" s="42"/>
    </row>
    <row r="323" spans="1:4" ht="12.75">
      <c r="A323" s="39"/>
      <c r="B323" s="40"/>
      <c r="C323" s="42"/>
      <c r="D323" s="42"/>
    </row>
    <row r="324" spans="1:4" ht="12.75">
      <c r="A324" s="114" t="str">
        <f>A303</f>
        <v>3.22.06.1 Befordring af elever i gr.skolen</v>
      </c>
      <c r="B324" s="115"/>
      <c r="C324" s="42">
        <f>B303/1000</f>
        <v>23.525</v>
      </c>
      <c r="D324" s="42">
        <f>D303/1000</f>
        <v>0</v>
      </c>
    </row>
    <row r="325" spans="1:4" ht="51">
      <c r="A325" s="43" t="s">
        <v>91</v>
      </c>
      <c r="B325" s="40"/>
      <c r="C325" s="42"/>
      <c r="D325" s="42"/>
    </row>
    <row r="326" spans="1:4" ht="12.75">
      <c r="A326" s="49"/>
      <c r="B326" s="81"/>
      <c r="C326" s="82"/>
      <c r="D326" s="82"/>
    </row>
    <row r="327" spans="1:4" ht="12.75">
      <c r="A327" s="114" t="str">
        <f>A304</f>
        <v>3.22.07.1 Specialundervisning i reg. tilbud</v>
      </c>
      <c r="B327" s="115"/>
      <c r="C327" s="42">
        <f>B304/1000</f>
        <v>12.842</v>
      </c>
      <c r="D327" s="42">
        <f>D304/1000</f>
        <v>0</v>
      </c>
    </row>
    <row r="328" spans="1:4" ht="25.5">
      <c r="A328" s="43" t="s">
        <v>60</v>
      </c>
      <c r="B328" s="40"/>
      <c r="C328" s="42"/>
      <c r="D328" s="42"/>
    </row>
    <row r="329" spans="1:4" ht="12.75">
      <c r="A329" s="49"/>
      <c r="B329" s="81"/>
      <c r="C329" s="82"/>
      <c r="D329" s="82"/>
    </row>
    <row r="330" spans="1:4" ht="12.75">
      <c r="A330" s="114" t="str">
        <f>A305</f>
        <v>3.22.08.1 Kommunale specialskoler</v>
      </c>
      <c r="B330" s="115"/>
      <c r="C330" s="42">
        <f>B305/1000</f>
        <v>255.24040599999998</v>
      </c>
      <c r="D330" s="42">
        <f>D305/1000</f>
        <v>-1.6274059999999881</v>
      </c>
    </row>
    <row r="331" spans="1:4" ht="127.5">
      <c r="A331" s="43" t="s">
        <v>92</v>
      </c>
      <c r="B331" s="40"/>
      <c r="C331" s="42"/>
      <c r="D331" s="42"/>
    </row>
    <row r="332" spans="1:4" ht="12.75">
      <c r="A332" s="49"/>
      <c r="B332" s="81"/>
      <c r="C332" s="82"/>
      <c r="D332" s="82"/>
    </row>
    <row r="333" spans="1:4" ht="12.75">
      <c r="A333" s="114" t="str">
        <f>A306</f>
        <v>3.22.16.1 Specialpæd. bistand til børn</v>
      </c>
      <c r="B333" s="115"/>
      <c r="C333" s="42">
        <f>B306/1000</f>
        <v>27.994502</v>
      </c>
      <c r="D333" s="42">
        <f>D306/1000</f>
        <v>0.0004979999999995925</v>
      </c>
    </row>
    <row r="334" spans="1:4" ht="25.5">
      <c r="A334" s="43" t="s">
        <v>60</v>
      </c>
      <c r="B334" s="40"/>
      <c r="C334" s="42"/>
      <c r="D334" s="42"/>
    </row>
    <row r="335" spans="1:4" ht="12.75">
      <c r="A335" s="39"/>
      <c r="B335" s="40"/>
      <c r="C335" s="42"/>
      <c r="D335" s="42"/>
    </row>
    <row r="336" spans="1:4" ht="12.75">
      <c r="A336" s="114" t="str">
        <f>A307</f>
        <v>3.22.17.1 Specialpæd. bistand til voksne</v>
      </c>
      <c r="B336" s="115"/>
      <c r="C336" s="42">
        <f>B307/1000</f>
        <v>68.46432399999999</v>
      </c>
      <c r="D336" s="42">
        <f>D307/1000</f>
        <v>-0.00032399999999324793</v>
      </c>
    </row>
    <row r="337" spans="1:4" ht="25.5">
      <c r="A337" s="43" t="s">
        <v>60</v>
      </c>
      <c r="B337" s="40"/>
      <c r="C337" s="42"/>
      <c r="D337" s="42"/>
    </row>
    <row r="338" spans="1:4" ht="12.75">
      <c r="A338" s="39"/>
      <c r="B338" s="40"/>
      <c r="C338" s="42"/>
      <c r="D338" s="42"/>
    </row>
    <row r="339" spans="1:4" ht="12.75">
      <c r="A339" s="114" t="str">
        <f>A308</f>
        <v>4.62.89.1 Kommunal sundhedstjeneste</v>
      </c>
      <c r="B339" s="115"/>
      <c r="C339" s="42">
        <f>B308/1000</f>
        <v>8.5876</v>
      </c>
      <c r="D339" s="42">
        <f>D308/1000</f>
        <v>0.0003999999999996362</v>
      </c>
    </row>
    <row r="340" spans="1:4" ht="25.5">
      <c r="A340" s="43" t="s">
        <v>60</v>
      </c>
      <c r="B340" s="40"/>
      <c r="C340" s="42"/>
      <c r="D340" s="42"/>
    </row>
    <row r="341" spans="1:4" ht="12.75">
      <c r="A341" s="49"/>
      <c r="B341" s="81"/>
      <c r="C341" s="82"/>
      <c r="D341" s="82"/>
    </row>
    <row r="342" spans="1:4" ht="12.75">
      <c r="A342" s="114" t="str">
        <f>A309</f>
        <v>5.28.20.1 Plejefamilier og opholdssteder</v>
      </c>
      <c r="B342" s="115"/>
      <c r="C342" s="42">
        <f>B309/1000</f>
        <v>11.359017</v>
      </c>
      <c r="D342" s="42">
        <f>D309/1000</f>
        <v>-1.6999999999825376E-05</v>
      </c>
    </row>
    <row r="343" spans="1:4" ht="25.5">
      <c r="A343" s="43" t="s">
        <v>60</v>
      </c>
      <c r="B343" s="40"/>
      <c r="C343" s="42"/>
      <c r="D343" s="42"/>
    </row>
    <row r="344" spans="1:4" ht="12.75">
      <c r="A344" s="49"/>
      <c r="B344" s="81"/>
      <c r="C344" s="82"/>
      <c r="D344" s="82"/>
    </row>
    <row r="345" spans="1:4" ht="12.75">
      <c r="A345" s="114" t="str">
        <f>A310</f>
        <v>5.28.21.1 Forebyggende foranstaltninger</v>
      </c>
      <c r="B345" s="115"/>
      <c r="C345" s="42">
        <f>B310/1000</f>
        <v>35.135135000000005</v>
      </c>
      <c r="D345" s="42">
        <f>D310/1000</f>
        <v>-0.00013500000000203727</v>
      </c>
    </row>
    <row r="346" spans="1:4" ht="25.5">
      <c r="A346" s="43" t="s">
        <v>60</v>
      </c>
      <c r="B346" s="40"/>
      <c r="C346" s="42"/>
      <c r="D346" s="42"/>
    </row>
    <row r="347" spans="1:4" ht="12.75">
      <c r="A347" s="49"/>
      <c r="B347" s="81"/>
      <c r="C347" s="82"/>
      <c r="D347" s="82"/>
    </row>
    <row r="348" spans="1:4" ht="12.75">
      <c r="A348" s="114" t="str">
        <f>A311</f>
        <v>5.28.23.1 Døgninstitutioner for børn/unge</v>
      </c>
      <c r="B348" s="115"/>
      <c r="C348" s="42">
        <f>B311/1000</f>
        <v>59.49933</v>
      </c>
      <c r="D348" s="42">
        <f>D311/1000</f>
        <v>-0.0003300000000017462</v>
      </c>
    </row>
    <row r="349" spans="1:4" ht="25.5">
      <c r="A349" s="43" t="s">
        <v>60</v>
      </c>
      <c r="B349" s="40"/>
      <c r="C349" s="42"/>
      <c r="D349" s="42"/>
    </row>
    <row r="350" spans="1:4" ht="12.75">
      <c r="A350" s="88"/>
      <c r="B350" s="89"/>
      <c r="C350" s="90"/>
      <c r="D350" s="90"/>
    </row>
    <row r="351" spans="1:4" ht="12.75">
      <c r="A351" s="80"/>
      <c r="B351" s="80"/>
      <c r="C351" s="80"/>
      <c r="D351" s="80"/>
    </row>
    <row r="352" spans="1:4" ht="15">
      <c r="A352" s="1" t="s">
        <v>93</v>
      </c>
      <c r="B352" s="100"/>
      <c r="C352" s="100"/>
      <c r="D352" s="100"/>
    </row>
    <row r="353" ht="13.5" thickBot="1">
      <c r="A353" s="3"/>
    </row>
    <row r="354" spans="1:4" ht="12.75" customHeight="1">
      <c r="A354" s="4" t="s">
        <v>94</v>
      </c>
      <c r="B354" s="116" t="s">
        <v>2</v>
      </c>
      <c r="C354" s="111" t="s">
        <v>3</v>
      </c>
      <c r="D354" s="111" t="s">
        <v>4</v>
      </c>
    </row>
    <row r="355" spans="1:4" ht="12.75">
      <c r="A355" s="5"/>
      <c r="B355" s="117"/>
      <c r="C355" s="112"/>
      <c r="D355" s="112"/>
    </row>
    <row r="356" spans="1:4" ht="12.75">
      <c r="A356" s="5"/>
      <c r="B356" s="117"/>
      <c r="C356" s="112"/>
      <c r="D356" s="112"/>
    </row>
    <row r="357" spans="1:4" ht="13.5" thickBot="1">
      <c r="A357" s="6" t="s">
        <v>5</v>
      </c>
      <c r="B357" s="118"/>
      <c r="C357" s="113"/>
      <c r="D357" s="113"/>
    </row>
    <row r="358" spans="1:4" ht="12.75">
      <c r="A358" s="7"/>
      <c r="B358" s="8"/>
      <c r="C358" s="8"/>
      <c r="D358" s="25"/>
    </row>
    <row r="359" spans="1:4" ht="12.75">
      <c r="A359" s="11" t="s">
        <v>6</v>
      </c>
      <c r="B359" s="12"/>
      <c r="C359" s="12"/>
      <c r="D359" s="91"/>
    </row>
    <row r="360" spans="1:4" ht="12.75">
      <c r="A360" s="101"/>
      <c r="B360" s="16"/>
      <c r="C360" s="16"/>
      <c r="D360" s="27"/>
    </row>
    <row r="361" spans="1:4" ht="12.75">
      <c r="A361" s="15" t="s">
        <v>65</v>
      </c>
      <c r="B361" s="16">
        <v>6647.808</v>
      </c>
      <c r="C361" s="16">
        <v>6648</v>
      </c>
      <c r="D361" s="27">
        <f>C361-B361</f>
        <v>0.19200000000000728</v>
      </c>
    </row>
    <row r="362" spans="1:4" ht="12.75">
      <c r="A362" s="15" t="s">
        <v>19</v>
      </c>
      <c r="B362" s="16">
        <v>968.892</v>
      </c>
      <c r="C362" s="16">
        <v>969</v>
      </c>
      <c r="D362" s="27">
        <f>C362-B362</f>
        <v>0.10799999999994725</v>
      </c>
    </row>
    <row r="363" spans="1:4" ht="13.5" thickBot="1">
      <c r="A363" s="20"/>
      <c r="B363" s="16"/>
      <c r="C363" s="16"/>
      <c r="D363" s="16"/>
    </row>
    <row r="364" spans="1:4" ht="13.5" thickBot="1">
      <c r="A364" s="22" t="s">
        <v>14</v>
      </c>
      <c r="B364" s="23">
        <f>SUM(B361:B363)</f>
        <v>7616.7</v>
      </c>
      <c r="C364" s="23">
        <f>SUM(C361:C363)</f>
        <v>7617</v>
      </c>
      <c r="D364" s="23">
        <f>C364-B364</f>
        <v>0.3000000000001819</v>
      </c>
    </row>
    <row r="366" spans="1:4" ht="12.75">
      <c r="A366" s="119" t="s">
        <v>95</v>
      </c>
      <c r="B366" s="119"/>
      <c r="C366" s="119"/>
      <c r="D366" s="119"/>
    </row>
    <row r="368" spans="1:4" ht="12.75">
      <c r="A368" s="120"/>
      <c r="B368" s="121"/>
      <c r="C368" s="32" t="s">
        <v>25</v>
      </c>
      <c r="D368" s="32" t="s">
        <v>4</v>
      </c>
    </row>
    <row r="369" spans="1:4" ht="12.75">
      <c r="A369" s="122"/>
      <c r="B369" s="123"/>
      <c r="C369" s="33" t="s">
        <v>26</v>
      </c>
      <c r="D369" s="33" t="s">
        <v>26</v>
      </c>
    </row>
    <row r="370" spans="1:4" ht="12.75">
      <c r="A370" s="62" t="s">
        <v>14</v>
      </c>
      <c r="B370" s="124"/>
      <c r="C370" s="34">
        <f>B364/1000</f>
        <v>7.6167</v>
      </c>
      <c r="D370" s="34">
        <f>D364/1000</f>
        <v>0.0003000000000001819</v>
      </c>
    </row>
    <row r="371" spans="1:4" ht="12.75">
      <c r="A371" s="35"/>
      <c r="B371" s="36"/>
      <c r="C371" s="38"/>
      <c r="D371" s="38"/>
    </row>
    <row r="372" spans="1:4" ht="12.75">
      <c r="A372" s="114" t="str">
        <f>A361</f>
        <v>3.22.01.1 Folkeskoler</v>
      </c>
      <c r="B372" s="115"/>
      <c r="C372" s="42">
        <f>B361/1000</f>
        <v>6.647808</v>
      </c>
      <c r="D372" s="42">
        <f>D361/1000</f>
        <v>0.00019200000000000727</v>
      </c>
    </row>
    <row r="373" spans="1:4" ht="25.5">
      <c r="A373" s="43" t="s">
        <v>60</v>
      </c>
      <c r="B373" s="40"/>
      <c r="C373" s="42"/>
      <c r="D373" s="42"/>
    </row>
    <row r="374" spans="1:4" ht="12.75">
      <c r="A374" s="39"/>
      <c r="B374" s="40"/>
      <c r="C374" s="42"/>
      <c r="D374" s="42"/>
    </row>
    <row r="375" spans="1:4" ht="12.75">
      <c r="A375" s="114" t="str">
        <f>A362</f>
        <v>5.25.14.1 Integrerede daginstitutioner</v>
      </c>
      <c r="B375" s="115"/>
      <c r="C375" s="42">
        <f>B362/1000</f>
        <v>0.9688920000000001</v>
      </c>
      <c r="D375" s="42">
        <f>D362/1000</f>
        <v>0.00010799999999994725</v>
      </c>
    </row>
    <row r="376" spans="1:4" ht="25.5">
      <c r="A376" s="43" t="s">
        <v>60</v>
      </c>
      <c r="B376" s="40"/>
      <c r="C376" s="42"/>
      <c r="D376" s="42"/>
    </row>
    <row r="377" spans="1:4" ht="12.75">
      <c r="A377" s="88"/>
      <c r="B377" s="89"/>
      <c r="C377" s="90"/>
      <c r="D377" s="90"/>
    </row>
    <row r="379" ht="15">
      <c r="A379" s="1" t="s">
        <v>96</v>
      </c>
    </row>
    <row r="380" ht="13.5" thickBot="1">
      <c r="A380" s="3"/>
    </row>
    <row r="381" spans="1:4" ht="12.75" customHeight="1">
      <c r="A381" s="4" t="s">
        <v>97</v>
      </c>
      <c r="B381" s="116" t="s">
        <v>2</v>
      </c>
      <c r="C381" s="111" t="s">
        <v>3</v>
      </c>
      <c r="D381" s="111" t="s">
        <v>4</v>
      </c>
    </row>
    <row r="382" spans="1:4" ht="12.75">
      <c r="A382" s="5"/>
      <c r="B382" s="117"/>
      <c r="C382" s="112"/>
      <c r="D382" s="112"/>
    </row>
    <row r="383" spans="1:4" ht="12.75">
      <c r="A383" s="5"/>
      <c r="B383" s="117"/>
      <c r="C383" s="112"/>
      <c r="D383" s="112"/>
    </row>
    <row r="384" spans="1:4" ht="13.5" thickBot="1">
      <c r="A384" s="6" t="s">
        <v>5</v>
      </c>
      <c r="B384" s="118"/>
      <c r="C384" s="113"/>
      <c r="D384" s="113"/>
    </row>
    <row r="385" spans="1:4" ht="12.75">
      <c r="A385" s="7"/>
      <c r="B385" s="8"/>
      <c r="C385" s="8"/>
      <c r="D385" s="25"/>
    </row>
    <row r="386" spans="1:4" ht="12.75">
      <c r="A386" s="11" t="s">
        <v>6</v>
      </c>
      <c r="B386" s="12"/>
      <c r="C386" s="12"/>
      <c r="D386" s="91"/>
    </row>
    <row r="387" spans="1:4" ht="12.75">
      <c r="A387" s="11"/>
      <c r="B387" s="12"/>
      <c r="C387" s="12"/>
      <c r="D387" s="91"/>
    </row>
    <row r="388" spans="1:4" ht="12.75">
      <c r="A388" s="15" t="s">
        <v>65</v>
      </c>
      <c r="B388" s="16">
        <v>0</v>
      </c>
      <c r="C388" s="16">
        <v>0</v>
      </c>
      <c r="D388" s="27">
        <f aca="true" t="shared" si="5" ref="D388:D393">C388-B388</f>
        <v>0</v>
      </c>
    </row>
    <row r="389" spans="1:4" ht="12.75">
      <c r="A389" s="15" t="s">
        <v>69</v>
      </c>
      <c r="B389" s="16">
        <v>5835.544</v>
      </c>
      <c r="C389" s="16">
        <v>5836</v>
      </c>
      <c r="D389" s="27">
        <f t="shared" si="5"/>
        <v>0.45600000000013097</v>
      </c>
    </row>
    <row r="390" spans="1:4" ht="12.75">
      <c r="A390" s="15" t="s">
        <v>70</v>
      </c>
      <c r="B390" s="16">
        <v>0</v>
      </c>
      <c r="C390" s="16">
        <v>0</v>
      </c>
      <c r="D390" s="27">
        <f t="shared" si="5"/>
        <v>0</v>
      </c>
    </row>
    <row r="391" spans="1:4" ht="12.75">
      <c r="A391" s="15" t="s">
        <v>98</v>
      </c>
      <c r="B391" s="16">
        <v>124552.436</v>
      </c>
      <c r="C391" s="16">
        <v>124552</v>
      </c>
      <c r="D391" s="27">
        <f t="shared" si="5"/>
        <v>-0.4360000000015134</v>
      </c>
    </row>
    <row r="392" spans="1:4" ht="12.75">
      <c r="A392" s="15" t="s">
        <v>88</v>
      </c>
      <c r="B392" s="16">
        <v>84749.12</v>
      </c>
      <c r="C392" s="16">
        <v>84749</v>
      </c>
      <c r="D392" s="27">
        <f t="shared" si="5"/>
        <v>-0.11999999999534339</v>
      </c>
    </row>
    <row r="393" spans="1:4" ht="12.75">
      <c r="A393" s="15" t="s">
        <v>8</v>
      </c>
      <c r="B393" s="16">
        <v>0</v>
      </c>
      <c r="C393" s="16">
        <v>0</v>
      </c>
      <c r="D393" s="27">
        <f t="shared" si="5"/>
        <v>0</v>
      </c>
    </row>
    <row r="394" spans="1:4" ht="13.5" thickBot="1">
      <c r="A394" s="102"/>
      <c r="B394" s="16"/>
      <c r="C394" s="16"/>
      <c r="D394" s="16"/>
    </row>
    <row r="395" spans="1:4" ht="13.5" thickBot="1">
      <c r="A395" s="22" t="s">
        <v>14</v>
      </c>
      <c r="B395" s="23">
        <f>SUM(B388:B394)</f>
        <v>215137.09999999998</v>
      </c>
      <c r="C395" s="23">
        <f>SUM(C388:C394)</f>
        <v>215137</v>
      </c>
      <c r="D395" s="23">
        <f>C395-B395</f>
        <v>-0.09999999997671694</v>
      </c>
    </row>
    <row r="397" spans="1:4" ht="12.75">
      <c r="A397" s="119" t="s">
        <v>99</v>
      </c>
      <c r="B397" s="119"/>
      <c r="C397" s="119"/>
      <c r="D397" s="119"/>
    </row>
    <row r="399" spans="1:4" ht="12.75">
      <c r="A399" s="120"/>
      <c r="B399" s="121"/>
      <c r="C399" s="32" t="s">
        <v>25</v>
      </c>
      <c r="D399" s="32" t="s">
        <v>4</v>
      </c>
    </row>
    <row r="400" spans="1:4" ht="12.75">
      <c r="A400" s="122"/>
      <c r="B400" s="123"/>
      <c r="C400" s="33" t="s">
        <v>26</v>
      </c>
      <c r="D400" s="33" t="s">
        <v>26</v>
      </c>
    </row>
    <row r="401" spans="1:4" ht="12.75">
      <c r="A401" s="62" t="s">
        <v>14</v>
      </c>
      <c r="B401" s="124"/>
      <c r="C401" s="34">
        <f>B395/1000</f>
        <v>215.13709999999998</v>
      </c>
      <c r="D401" s="34">
        <f>D395/1000</f>
        <v>-9.999999997671694E-05</v>
      </c>
    </row>
    <row r="402" spans="1:4" ht="12.75">
      <c r="A402" s="35"/>
      <c r="B402" s="36"/>
      <c r="C402" s="38"/>
      <c r="D402" s="38"/>
    </row>
    <row r="403" spans="1:4" ht="12.75">
      <c r="A403" s="114" t="str">
        <f>A388</f>
        <v>3.22.01.1 Folkeskoler</v>
      </c>
      <c r="B403" s="115"/>
      <c r="C403" s="42">
        <f>B388/1000</f>
        <v>0</v>
      </c>
      <c r="D403" s="42">
        <f>D388/1000</f>
        <v>0</v>
      </c>
    </row>
    <row r="404" spans="1:4" ht="25.5">
      <c r="A404" s="43" t="s">
        <v>60</v>
      </c>
      <c r="B404" s="40"/>
      <c r="C404" s="42"/>
      <c r="D404" s="42"/>
    </row>
    <row r="405" spans="1:4" ht="12.75">
      <c r="A405" s="39"/>
      <c r="B405" s="40"/>
      <c r="C405" s="42"/>
      <c r="D405" s="42"/>
    </row>
    <row r="406" spans="1:4" ht="12.75">
      <c r="A406" s="114" t="str">
        <f>A389</f>
        <v>3.22.07.1 Specialundervisning i reg. tilbud</v>
      </c>
      <c r="B406" s="115"/>
      <c r="C406" s="42">
        <f>B389/1000</f>
        <v>5.835544</v>
      </c>
      <c r="D406" s="42">
        <f>D389/1000</f>
        <v>0.00045600000000013094</v>
      </c>
    </row>
    <row r="407" spans="1:4" ht="27" customHeight="1">
      <c r="A407" s="43" t="s">
        <v>100</v>
      </c>
      <c r="B407" s="40"/>
      <c r="C407" s="42"/>
      <c r="D407" s="42"/>
    </row>
    <row r="408" spans="1:4" ht="12.75">
      <c r="A408" s="39"/>
      <c r="B408" s="40"/>
      <c r="C408" s="42"/>
      <c r="D408" s="42"/>
    </row>
    <row r="409" spans="1:4" ht="12.75">
      <c r="A409" s="114" t="str">
        <f>A390</f>
        <v>3.22.08.1 Kommunale specialskoler</v>
      </c>
      <c r="B409" s="115"/>
      <c r="C409" s="42">
        <f>B390/1000</f>
        <v>0</v>
      </c>
      <c r="D409" s="42">
        <f>D390/1000</f>
        <v>0</v>
      </c>
    </row>
    <row r="410" spans="1:4" ht="25.5">
      <c r="A410" s="43" t="s">
        <v>60</v>
      </c>
      <c r="B410" s="40"/>
      <c r="C410" s="42"/>
      <c r="D410" s="42"/>
    </row>
    <row r="411" spans="1:4" ht="12.75">
      <c r="A411" s="39"/>
      <c r="B411" s="40"/>
      <c r="C411" s="42"/>
      <c r="D411" s="42"/>
    </row>
    <row r="412" spans="1:4" ht="12.75">
      <c r="A412" s="114" t="str">
        <f>A391</f>
        <v>4.62.85.1 Kommunal tandpleje</v>
      </c>
      <c r="B412" s="115"/>
      <c r="C412" s="42">
        <f>B391/1000</f>
        <v>124.552436</v>
      </c>
      <c r="D412" s="42">
        <f>D391/1000</f>
        <v>-0.0004360000000015134</v>
      </c>
    </row>
    <row r="413" spans="1:4" ht="25.5">
      <c r="A413" s="43" t="s">
        <v>60</v>
      </c>
      <c r="B413" s="40"/>
      <c r="C413" s="42"/>
      <c r="D413" s="42"/>
    </row>
    <row r="414" spans="1:4" ht="12.75">
      <c r="A414" s="39"/>
      <c r="B414" s="40"/>
      <c r="C414" s="42"/>
      <c r="D414" s="42"/>
    </row>
    <row r="415" spans="1:4" ht="12.75">
      <c r="A415" s="114" t="str">
        <f>A392</f>
        <v>4.62.89.1 Kommunal sundhedstjeneste</v>
      </c>
      <c r="B415" s="115"/>
      <c r="C415" s="42">
        <f>B392/1000</f>
        <v>84.74911999999999</v>
      </c>
      <c r="D415" s="42">
        <f>D392/1000</f>
        <v>-0.00011999999999534338</v>
      </c>
    </row>
    <row r="416" spans="1:4" ht="25.5">
      <c r="A416" s="43" t="s">
        <v>60</v>
      </c>
      <c r="B416" s="40"/>
      <c r="C416" s="42"/>
      <c r="D416" s="42"/>
    </row>
    <row r="417" spans="1:4" ht="12.75">
      <c r="A417" s="39"/>
      <c r="B417" s="40"/>
      <c r="C417" s="42"/>
      <c r="D417" s="42"/>
    </row>
    <row r="418" spans="1:4" ht="12.75">
      <c r="A418" s="114" t="str">
        <f>A393</f>
        <v>5.25.10.1 Fælles formål</v>
      </c>
      <c r="B418" s="115"/>
      <c r="C418" s="42">
        <f>B393/1000</f>
        <v>0</v>
      </c>
      <c r="D418" s="42">
        <f>D393/1000</f>
        <v>0</v>
      </c>
    </row>
    <row r="419" spans="1:4" ht="25.5">
      <c r="A419" s="43" t="s">
        <v>60</v>
      </c>
      <c r="B419" s="40"/>
      <c r="C419" s="42"/>
      <c r="D419" s="42"/>
    </row>
    <row r="420" spans="1:4" ht="12.75">
      <c r="A420" s="88"/>
      <c r="B420" s="89"/>
      <c r="C420" s="90"/>
      <c r="D420" s="90"/>
    </row>
    <row r="422" ht="15">
      <c r="A422" s="1" t="s">
        <v>101</v>
      </c>
    </row>
    <row r="423" ht="13.5" thickBot="1">
      <c r="A423" s="3"/>
    </row>
    <row r="424" spans="1:4" ht="12.75" customHeight="1">
      <c r="A424" s="4" t="s">
        <v>102</v>
      </c>
      <c r="B424" s="116" t="s">
        <v>103</v>
      </c>
      <c r="C424" s="111" t="s">
        <v>104</v>
      </c>
      <c r="D424" s="111" t="s">
        <v>4</v>
      </c>
    </row>
    <row r="425" spans="1:4" ht="12.75">
      <c r="A425" s="5"/>
      <c r="B425" s="117"/>
      <c r="C425" s="112"/>
      <c r="D425" s="112"/>
    </row>
    <row r="426" spans="1:4" ht="12.75">
      <c r="A426" s="5"/>
      <c r="B426" s="117"/>
      <c r="C426" s="112"/>
      <c r="D426" s="112"/>
    </row>
    <row r="427" spans="1:4" ht="13.5" thickBot="1">
      <c r="A427" s="6" t="s">
        <v>5</v>
      </c>
      <c r="B427" s="118"/>
      <c r="C427" s="113"/>
      <c r="D427" s="113"/>
    </row>
    <row r="428" spans="1:4" ht="12.75">
      <c r="A428" s="7"/>
      <c r="B428" s="8"/>
      <c r="C428" s="8"/>
      <c r="D428" s="25"/>
    </row>
    <row r="429" spans="1:4" ht="12.75">
      <c r="A429" s="26" t="s">
        <v>15</v>
      </c>
      <c r="B429" s="16"/>
      <c r="C429" s="16"/>
      <c r="D429" s="27"/>
    </row>
    <row r="430" spans="1:4" ht="12.75">
      <c r="A430" s="103"/>
      <c r="B430" s="16"/>
      <c r="C430" s="16"/>
      <c r="D430" s="27"/>
    </row>
    <row r="431" spans="1:4" ht="12.75">
      <c r="A431" s="15" t="s">
        <v>105</v>
      </c>
      <c r="B431" s="16">
        <v>194</v>
      </c>
      <c r="C431" s="16">
        <v>194</v>
      </c>
      <c r="D431" s="27">
        <f>C431-B431</f>
        <v>0</v>
      </c>
    </row>
    <row r="432" spans="1:4" ht="12.75">
      <c r="A432" s="15" t="s">
        <v>106</v>
      </c>
      <c r="B432" s="16">
        <v>618</v>
      </c>
      <c r="C432" s="16">
        <v>618</v>
      </c>
      <c r="D432" s="27">
        <f>C432-B432</f>
        <v>0</v>
      </c>
    </row>
    <row r="433" spans="1:4" ht="12.75">
      <c r="A433" s="15" t="s">
        <v>107</v>
      </c>
      <c r="B433" s="16">
        <v>298.438</v>
      </c>
      <c r="C433" s="16">
        <v>298</v>
      </c>
      <c r="D433" s="27">
        <f>C433-B433</f>
        <v>-0.4379999999999882</v>
      </c>
    </row>
    <row r="434" spans="1:4" ht="12.75">
      <c r="A434" s="15" t="s">
        <v>108</v>
      </c>
      <c r="B434" s="16">
        <v>-34146.321</v>
      </c>
      <c r="C434" s="16">
        <v>-34146</v>
      </c>
      <c r="D434" s="27">
        <f>C434-B434</f>
        <v>0.32100000000355067</v>
      </c>
    </row>
    <row r="435" spans="1:4" ht="12.75">
      <c r="A435" s="15" t="s">
        <v>21</v>
      </c>
      <c r="B435" s="16">
        <v>213138.686</v>
      </c>
      <c r="C435" s="16">
        <v>213139</v>
      </c>
      <c r="D435" s="27">
        <f>C435-B435</f>
        <v>0.3140000000130385</v>
      </c>
    </row>
    <row r="436" spans="1:4" ht="13.5" thickBot="1">
      <c r="A436" s="30"/>
      <c r="B436" s="104"/>
      <c r="C436" s="104"/>
      <c r="D436" s="104"/>
    </row>
    <row r="437" spans="1:4" ht="13.5" thickBot="1">
      <c r="A437" s="30" t="s">
        <v>22</v>
      </c>
      <c r="B437" s="104">
        <f>SUM(B431:B436)</f>
        <v>180102.80299999999</v>
      </c>
      <c r="C437" s="104">
        <f>SUM(C431:C436)</f>
        <v>180103</v>
      </c>
      <c r="D437" s="104">
        <f>C437-B437</f>
        <v>0.19700000001466833</v>
      </c>
    </row>
    <row r="439" spans="1:4" ht="27.75" customHeight="1">
      <c r="A439" s="119" t="s">
        <v>109</v>
      </c>
      <c r="B439" s="119"/>
      <c r="C439" s="119"/>
      <c r="D439" s="119"/>
    </row>
    <row r="441" spans="1:4" ht="12.75">
      <c r="A441" s="120"/>
      <c r="B441" s="121"/>
      <c r="C441" s="32" t="s">
        <v>25</v>
      </c>
      <c r="D441" s="32" t="s">
        <v>4</v>
      </c>
    </row>
    <row r="442" spans="1:4" ht="12.75">
      <c r="A442" s="122"/>
      <c r="B442" s="123"/>
      <c r="C442" s="33" t="s">
        <v>26</v>
      </c>
      <c r="D442" s="33" t="s">
        <v>26</v>
      </c>
    </row>
    <row r="443" spans="1:4" ht="12.75">
      <c r="A443" s="62" t="s">
        <v>22</v>
      </c>
      <c r="B443" s="124"/>
      <c r="C443" s="34">
        <f>B437/1000</f>
        <v>180.102803</v>
      </c>
      <c r="D443" s="34">
        <f>D437/1000</f>
        <v>0.00019700000001466832</v>
      </c>
    </row>
    <row r="444" spans="1:4" ht="12.75">
      <c r="A444" s="35"/>
      <c r="B444" s="36"/>
      <c r="C444" s="38"/>
      <c r="D444" s="38"/>
    </row>
    <row r="445" spans="1:4" ht="12.75">
      <c r="A445" s="114" t="str">
        <f>A431</f>
        <v>6.42.41.1 Kommunalbestyrelsesmedl.</v>
      </c>
      <c r="B445" s="115"/>
      <c r="C445" s="42">
        <f>B431/1000</f>
        <v>0.194</v>
      </c>
      <c r="D445" s="42">
        <f>D431/1000</f>
        <v>0</v>
      </c>
    </row>
    <row r="446" spans="1:4" ht="25.5">
      <c r="A446" s="43" t="s">
        <v>60</v>
      </c>
      <c r="B446" s="40"/>
      <c r="C446" s="42"/>
      <c r="D446" s="42"/>
    </row>
    <row r="447" spans="1:4" ht="12.75">
      <c r="A447" s="39"/>
      <c r="B447" s="40"/>
      <c r="C447" s="42"/>
      <c r="D447" s="42"/>
    </row>
    <row r="448" spans="1:4" ht="12.75">
      <c r="A448" s="114" t="str">
        <f>A432</f>
        <v>6.42.42.1 Kommissioner, råd og nævn</v>
      </c>
      <c r="B448" s="115"/>
      <c r="C448" s="42">
        <f>B432/1000</f>
        <v>0.618</v>
      </c>
      <c r="D448" s="42">
        <f>D432/1000</f>
        <v>0</v>
      </c>
    </row>
    <row r="449" spans="1:4" ht="25.5">
      <c r="A449" s="43" t="s">
        <v>60</v>
      </c>
      <c r="B449" s="40"/>
      <c r="C449" s="42"/>
      <c r="D449" s="42"/>
    </row>
    <row r="450" spans="1:4" ht="12.75">
      <c r="A450" s="39"/>
      <c r="B450" s="40"/>
      <c r="C450" s="42"/>
      <c r="D450" s="42"/>
    </row>
    <row r="451" spans="1:4" ht="12.75">
      <c r="A451" s="114" t="str">
        <f>A433</f>
        <v>6.42.43.1 Valg m.v.</v>
      </c>
      <c r="B451" s="115"/>
      <c r="C451" s="42">
        <f>B433/1000</f>
        <v>0.298438</v>
      </c>
      <c r="D451" s="42">
        <f>D433/1000</f>
        <v>-0.0004379999999999882</v>
      </c>
    </row>
    <row r="452" spans="1:4" ht="25.5">
      <c r="A452" s="43" t="s">
        <v>60</v>
      </c>
      <c r="B452" s="40"/>
      <c r="C452" s="42"/>
      <c r="D452" s="42"/>
    </row>
    <row r="453" spans="1:4" ht="12.75">
      <c r="A453" s="39"/>
      <c r="B453" s="40"/>
      <c r="C453" s="42"/>
      <c r="D453" s="42"/>
    </row>
    <row r="454" spans="1:4" ht="12.75">
      <c r="A454" s="114" t="str">
        <f>A434</f>
        <v>6.45.50.1 Administrationsbygninger</v>
      </c>
      <c r="B454" s="115"/>
      <c r="C454" s="42">
        <f>B434/1000</f>
        <v>-34.146321</v>
      </c>
      <c r="D454" s="42">
        <f>D434/1000</f>
        <v>0.00032100000000355065</v>
      </c>
    </row>
    <row r="455" spans="1:4" ht="39" customHeight="1">
      <c r="A455" s="43" t="s">
        <v>110</v>
      </c>
      <c r="B455" s="40"/>
      <c r="C455" s="42"/>
      <c r="D455" s="42"/>
    </row>
    <row r="456" spans="1:4" ht="12.75">
      <c r="A456" s="39"/>
      <c r="B456" s="40"/>
      <c r="C456" s="42"/>
      <c r="D456" s="42"/>
    </row>
    <row r="457" spans="1:4" ht="12.75">
      <c r="A457" s="114" t="str">
        <f>A435</f>
        <v>6.45.51.1 Sekretariat og forvaltninger</v>
      </c>
      <c r="B457" s="115"/>
      <c r="C457" s="42">
        <f>B435/1000</f>
        <v>213.13868599999998</v>
      </c>
      <c r="D457" s="42">
        <f>D435/1000</f>
        <v>0.0003140000000130385</v>
      </c>
    </row>
    <row r="458" spans="1:4" ht="38.25" customHeight="1">
      <c r="A458" s="43" t="s">
        <v>110</v>
      </c>
      <c r="B458" s="40"/>
      <c r="C458" s="42"/>
      <c r="D458" s="42"/>
    </row>
    <row r="459" spans="1:4" ht="12.75">
      <c r="A459" s="88"/>
      <c r="B459" s="89"/>
      <c r="C459" s="90"/>
      <c r="D459" s="90"/>
    </row>
    <row r="461" ht="15">
      <c r="A461" s="1" t="s">
        <v>111</v>
      </c>
    </row>
    <row r="462" ht="13.5" thickBot="1">
      <c r="A462" s="3"/>
    </row>
    <row r="463" spans="1:4" ht="12.75" customHeight="1">
      <c r="A463" s="4" t="s">
        <v>112</v>
      </c>
      <c r="B463" s="116" t="s">
        <v>2</v>
      </c>
      <c r="C463" s="111" t="s">
        <v>3</v>
      </c>
      <c r="D463" s="111" t="s">
        <v>4</v>
      </c>
    </row>
    <row r="464" spans="1:4" ht="12.75">
      <c r="A464" s="5"/>
      <c r="B464" s="117"/>
      <c r="C464" s="112"/>
      <c r="D464" s="112"/>
    </row>
    <row r="465" spans="1:4" ht="12.75">
      <c r="A465" s="5"/>
      <c r="B465" s="117"/>
      <c r="C465" s="112"/>
      <c r="D465" s="112"/>
    </row>
    <row r="466" spans="1:4" ht="13.5" thickBot="1">
      <c r="A466" s="6" t="s">
        <v>5</v>
      </c>
      <c r="B466" s="118"/>
      <c r="C466" s="113"/>
      <c r="D466" s="113"/>
    </row>
    <row r="467" spans="1:4" ht="12.75">
      <c r="A467" s="105"/>
      <c r="B467" s="8"/>
      <c r="C467" s="8"/>
      <c r="D467" s="25"/>
    </row>
    <row r="468" spans="1:4" ht="12.75">
      <c r="A468" s="26" t="s">
        <v>15</v>
      </c>
      <c r="B468" s="16"/>
      <c r="C468" s="16"/>
      <c r="D468" s="27"/>
    </row>
    <row r="469" spans="1:4" ht="12.75">
      <c r="A469" s="103"/>
      <c r="B469" s="16"/>
      <c r="C469" s="16"/>
      <c r="D469" s="27"/>
    </row>
    <row r="470" spans="1:4" ht="12.75">
      <c r="A470" s="92" t="s">
        <v>113</v>
      </c>
      <c r="B470" s="16">
        <v>199451.97</v>
      </c>
      <c r="C470" s="16">
        <v>149452</v>
      </c>
      <c r="D470" s="27">
        <f>C470-B470</f>
        <v>-49999.97</v>
      </c>
    </row>
    <row r="471" spans="1:4" ht="12.75">
      <c r="A471" s="92" t="s">
        <v>114</v>
      </c>
      <c r="B471" s="16">
        <v>-5104</v>
      </c>
      <c r="C471" s="16">
        <v>-5104</v>
      </c>
      <c r="D471" s="27">
        <f aca="true" t="shared" si="6" ref="D471:D476">C471-B471</f>
        <v>0</v>
      </c>
    </row>
    <row r="472" spans="1:4" ht="12.75" customHeight="1">
      <c r="A472" s="92" t="s">
        <v>115</v>
      </c>
      <c r="B472" s="16">
        <v>18249.003</v>
      </c>
      <c r="C472" s="16">
        <v>18249</v>
      </c>
      <c r="D472" s="27">
        <f t="shared" si="6"/>
        <v>-0.0030000000006111804</v>
      </c>
    </row>
    <row r="473" spans="1:4" ht="12.75" customHeight="1">
      <c r="A473" s="92" t="s">
        <v>116</v>
      </c>
      <c r="B473" s="16">
        <v>107643.403</v>
      </c>
      <c r="C473" s="16">
        <v>58643</v>
      </c>
      <c r="D473" s="27">
        <f t="shared" si="6"/>
        <v>-49000.403000000006</v>
      </c>
    </row>
    <row r="474" spans="1:4" ht="12.75">
      <c r="A474" s="92" t="s">
        <v>117</v>
      </c>
      <c r="B474" s="16">
        <v>7873.578</v>
      </c>
      <c r="C474" s="16">
        <v>7874</v>
      </c>
      <c r="D474" s="27">
        <f t="shared" si="6"/>
        <v>0.4219999999995707</v>
      </c>
    </row>
    <row r="475" spans="1:4" ht="12.75">
      <c r="A475" s="92" t="s">
        <v>118</v>
      </c>
      <c r="B475" s="16">
        <v>58186.799</v>
      </c>
      <c r="C475" s="16">
        <v>53187</v>
      </c>
      <c r="D475" s="27">
        <f t="shared" si="6"/>
        <v>-4999.798999999999</v>
      </c>
    </row>
    <row r="476" spans="1:4" ht="12.75">
      <c r="A476" s="92" t="s">
        <v>119</v>
      </c>
      <c r="B476" s="16">
        <v>0.001</v>
      </c>
      <c r="C476" s="16">
        <v>0</v>
      </c>
      <c r="D476" s="27">
        <f t="shared" si="6"/>
        <v>-0.001</v>
      </c>
    </row>
    <row r="477" spans="1:4" ht="13.5" thickBot="1">
      <c r="A477" s="30"/>
      <c r="B477" s="104"/>
      <c r="C477" s="104"/>
      <c r="D477" s="106"/>
    </row>
    <row r="478" spans="1:4" ht="13.5" thickBot="1">
      <c r="A478" s="107" t="s">
        <v>22</v>
      </c>
      <c r="B478" s="104">
        <f>SUM(B470:B477)</f>
        <v>386300.75399999996</v>
      </c>
      <c r="C478" s="104">
        <f>SUM(C470:C477)</f>
        <v>282301</v>
      </c>
      <c r="D478" s="104">
        <f>C478-B478</f>
        <v>-103999.75399999996</v>
      </c>
    </row>
    <row r="480" spans="1:4" ht="79.5" customHeight="1">
      <c r="A480" s="125" t="s">
        <v>120</v>
      </c>
      <c r="B480" s="125"/>
      <c r="C480" s="125"/>
      <c r="D480" s="125"/>
    </row>
    <row r="482" spans="1:4" ht="12.75">
      <c r="A482" s="120"/>
      <c r="B482" s="121"/>
      <c r="C482" s="32" t="s">
        <v>25</v>
      </c>
      <c r="D482" s="32" t="s">
        <v>4</v>
      </c>
    </row>
    <row r="483" spans="1:4" ht="12.75">
      <c r="A483" s="122"/>
      <c r="B483" s="123"/>
      <c r="C483" s="33" t="s">
        <v>26</v>
      </c>
      <c r="D483" s="33" t="s">
        <v>26</v>
      </c>
    </row>
    <row r="484" spans="1:4" ht="12.75">
      <c r="A484" s="62" t="s">
        <v>22</v>
      </c>
      <c r="B484" s="124"/>
      <c r="C484" s="34">
        <f>B478/1000</f>
        <v>386.300754</v>
      </c>
      <c r="D484" s="34">
        <f>D478/1000</f>
        <v>-103.99975399999995</v>
      </c>
    </row>
    <row r="485" spans="1:4" ht="12.75">
      <c r="A485" s="35"/>
      <c r="B485" s="36"/>
      <c r="C485" s="38"/>
      <c r="D485" s="38"/>
    </row>
    <row r="486" spans="1:4" ht="12.75">
      <c r="A486" s="114" t="str">
        <f>A470</f>
        <v>3.22.01.3 Folkeskoler</v>
      </c>
      <c r="B486" s="115"/>
      <c r="C486" s="42">
        <f>B470/1000</f>
        <v>199.45197</v>
      </c>
      <c r="D486" s="42">
        <f>D470/1000</f>
        <v>-49.999970000000005</v>
      </c>
    </row>
    <row r="487" spans="1:4" ht="63.75">
      <c r="A487" s="43" t="s">
        <v>121</v>
      </c>
      <c r="B487" s="40"/>
      <c r="C487" s="42"/>
      <c r="D487" s="42"/>
    </row>
    <row r="488" spans="1:4" ht="12.75">
      <c r="A488" s="39"/>
      <c r="B488" s="40"/>
      <c r="C488" s="42"/>
      <c r="D488" s="42"/>
    </row>
    <row r="489" spans="1:4" ht="12.75">
      <c r="A489" s="114" t="str">
        <f>A471</f>
        <v>3.22.05.3 Skolefritidsordninger</v>
      </c>
      <c r="B489" s="115"/>
      <c r="C489" s="42">
        <f>B471/1000</f>
        <v>-5.104</v>
      </c>
      <c r="D489" s="42">
        <f>D471/1000</f>
        <v>0</v>
      </c>
    </row>
    <row r="490" spans="1:4" ht="25.5">
      <c r="A490" s="43" t="s">
        <v>27</v>
      </c>
      <c r="B490" s="40"/>
      <c r="C490" s="42"/>
      <c r="D490" s="42"/>
    </row>
    <row r="491" spans="1:4" ht="12.75">
      <c r="A491" s="39"/>
      <c r="B491" s="40"/>
      <c r="C491" s="42"/>
      <c r="D491" s="42"/>
    </row>
    <row r="492" spans="1:4" ht="12.75">
      <c r="A492" s="114" t="str">
        <f>A472</f>
        <v>3.22.07.3 Specialundervisning i regionale tilbud</v>
      </c>
      <c r="B492" s="115"/>
      <c r="C492" s="42">
        <f>B472/1000</f>
        <v>18.249003000000002</v>
      </c>
      <c r="D492" s="42">
        <f>D472/1000</f>
        <v>-3.0000000006111805E-06</v>
      </c>
    </row>
    <row r="493" spans="1:4" ht="25.5">
      <c r="A493" s="43" t="s">
        <v>27</v>
      </c>
      <c r="B493" s="40"/>
      <c r="C493" s="42"/>
      <c r="D493" s="42"/>
    </row>
    <row r="494" spans="1:4" ht="12.75">
      <c r="A494" s="39"/>
      <c r="B494" s="40"/>
      <c r="C494" s="42"/>
      <c r="D494" s="42"/>
    </row>
    <row r="495" spans="1:4" ht="12.75">
      <c r="A495" s="114" t="str">
        <f>A473</f>
        <v>5.25.14.3 Integrerede institutioner</v>
      </c>
      <c r="B495" s="115"/>
      <c r="C495" s="42">
        <f>B473/1000</f>
        <v>107.643403</v>
      </c>
      <c r="D495" s="42">
        <f>D473/1000</f>
        <v>-49.000403000000006</v>
      </c>
    </row>
    <row r="496" spans="1:4" ht="102">
      <c r="A496" s="43" t="s">
        <v>122</v>
      </c>
      <c r="B496" s="40"/>
      <c r="C496" s="42"/>
      <c r="D496" s="42"/>
    </row>
    <row r="497" spans="1:4" ht="12.75">
      <c r="A497" s="39"/>
      <c r="B497" s="40"/>
      <c r="C497" s="42"/>
      <c r="D497" s="42"/>
    </row>
    <row r="498" spans="1:4" ht="12.75">
      <c r="A498" s="114" t="str">
        <f>A474</f>
        <v>5.25.15.3 Fritidshjem</v>
      </c>
      <c r="B498" s="115"/>
      <c r="C498" s="42">
        <f>B474/1000</f>
        <v>7.873578</v>
      </c>
      <c r="D498" s="42">
        <f>D474/1000</f>
        <v>0.0004219999999995707</v>
      </c>
    </row>
    <row r="499" spans="1:4" ht="25.5">
      <c r="A499" s="43" t="s">
        <v>27</v>
      </c>
      <c r="B499" s="40"/>
      <c r="C499" s="42"/>
      <c r="D499" s="42"/>
    </row>
    <row r="500" spans="1:4" ht="12.75">
      <c r="A500" s="39"/>
      <c r="B500" s="40"/>
      <c r="C500" s="42"/>
      <c r="D500" s="42"/>
    </row>
    <row r="501" spans="1:4" ht="12.75">
      <c r="A501" s="114" t="str">
        <f>A475</f>
        <v>5.25.16.3 Klubber og andre socialpæd. fritidstilbud</v>
      </c>
      <c r="B501" s="115"/>
      <c r="C501" s="42">
        <f>B475/1000</f>
        <v>58.186799</v>
      </c>
      <c r="D501" s="42">
        <f>D475/1000</f>
        <v>-4.999798999999999</v>
      </c>
    </row>
    <row r="502" spans="1:4" ht="63.75">
      <c r="A502" s="43" t="s">
        <v>121</v>
      </c>
      <c r="B502" s="40"/>
      <c r="C502" s="42"/>
      <c r="D502" s="42"/>
    </row>
    <row r="503" spans="1:4" ht="12.75">
      <c r="A503" s="39"/>
      <c r="B503" s="40"/>
      <c r="C503" s="42"/>
      <c r="D503" s="42"/>
    </row>
    <row r="504" spans="1:4" ht="12.75">
      <c r="A504" s="114" t="str">
        <f>A476</f>
        <v>6.45.51.3 Sekretariat og forvaltninger</v>
      </c>
      <c r="B504" s="115"/>
      <c r="C504" s="42">
        <f>B476/1000</f>
        <v>1E-06</v>
      </c>
      <c r="D504" s="42">
        <f>D476/1000</f>
        <v>-1E-06</v>
      </c>
    </row>
    <row r="505" spans="1:4" ht="25.5">
      <c r="A505" s="43" t="s">
        <v>27</v>
      </c>
      <c r="B505" s="40"/>
      <c r="C505" s="42"/>
      <c r="D505" s="42"/>
    </row>
    <row r="506" spans="1:4" ht="12.75">
      <c r="A506" s="84"/>
      <c r="B506" s="85"/>
      <c r="C506" s="86"/>
      <c r="D506" s="86"/>
    </row>
    <row r="508" ht="15">
      <c r="A508" s="1" t="s">
        <v>123</v>
      </c>
    </row>
    <row r="509" ht="13.5" thickBot="1">
      <c r="A509" s="3"/>
    </row>
    <row r="510" spans="1:4" ht="12.75" customHeight="1">
      <c r="A510" s="4" t="s">
        <v>124</v>
      </c>
      <c r="B510" s="116" t="s">
        <v>2</v>
      </c>
      <c r="C510" s="111" t="s">
        <v>3</v>
      </c>
      <c r="D510" s="111" t="s">
        <v>4</v>
      </c>
    </row>
    <row r="511" spans="1:4" ht="12.75">
      <c r="A511" s="5"/>
      <c r="B511" s="117"/>
      <c r="C511" s="112"/>
      <c r="D511" s="112"/>
    </row>
    <row r="512" spans="1:4" ht="12.75">
      <c r="A512" s="5"/>
      <c r="B512" s="117"/>
      <c r="C512" s="112"/>
      <c r="D512" s="112"/>
    </row>
    <row r="513" spans="1:4" ht="13.5" thickBot="1">
      <c r="A513" s="6" t="s">
        <v>5</v>
      </c>
      <c r="B513" s="118"/>
      <c r="C513" s="113"/>
      <c r="D513" s="113"/>
    </row>
    <row r="514" spans="1:4" ht="12.75">
      <c r="A514" s="105"/>
      <c r="B514" s="8"/>
      <c r="C514" s="8"/>
      <c r="D514" s="25"/>
    </row>
    <row r="515" spans="1:4" ht="12.75">
      <c r="A515" s="26" t="s">
        <v>15</v>
      </c>
      <c r="B515" s="16"/>
      <c r="C515" s="16"/>
      <c r="D515" s="27"/>
    </row>
    <row r="516" spans="1:4" ht="12.75">
      <c r="A516" s="103"/>
      <c r="B516" s="16"/>
      <c r="C516" s="16"/>
      <c r="D516" s="27"/>
    </row>
    <row r="517" spans="1:4" ht="12.75">
      <c r="A517" s="92" t="s">
        <v>125</v>
      </c>
      <c r="B517" s="16">
        <v>-749</v>
      </c>
      <c r="C517" s="16">
        <v>-749</v>
      </c>
      <c r="D517" s="27">
        <f>C517-B517</f>
        <v>0</v>
      </c>
    </row>
    <row r="518" spans="1:4" ht="12.75">
      <c r="A518" s="92" t="s">
        <v>126</v>
      </c>
      <c r="B518" s="16">
        <v>466</v>
      </c>
      <c r="C518" s="16">
        <v>466</v>
      </c>
      <c r="D518" s="27">
        <f>C518-B518</f>
        <v>0</v>
      </c>
    </row>
    <row r="519" spans="1:4" ht="12.75" customHeight="1">
      <c r="A519" s="92" t="s">
        <v>127</v>
      </c>
      <c r="B519" s="16">
        <v>1523</v>
      </c>
      <c r="C519" s="16">
        <v>1523</v>
      </c>
      <c r="D519" s="27">
        <f>C519-B519</f>
        <v>0</v>
      </c>
    </row>
    <row r="520" spans="1:4" ht="12.75" customHeight="1">
      <c r="A520" s="92" t="s">
        <v>128</v>
      </c>
      <c r="B520" s="16">
        <v>-509</v>
      </c>
      <c r="C520" s="16">
        <v>-509</v>
      </c>
      <c r="D520" s="27">
        <f>C520-B520</f>
        <v>0</v>
      </c>
    </row>
    <row r="521" spans="1:4" ht="12.75">
      <c r="A521" s="92" t="s">
        <v>129</v>
      </c>
      <c r="B521" s="16">
        <v>1386</v>
      </c>
      <c r="C521" s="16">
        <v>1386</v>
      </c>
      <c r="D521" s="27">
        <f>C521-B521</f>
        <v>0</v>
      </c>
    </row>
    <row r="522" spans="1:4" ht="13.5" thickBot="1">
      <c r="A522" s="30"/>
      <c r="B522" s="104"/>
      <c r="C522" s="104"/>
      <c r="D522" s="106"/>
    </row>
    <row r="523" spans="1:4" ht="13.5" thickBot="1">
      <c r="A523" s="107" t="s">
        <v>22</v>
      </c>
      <c r="B523" s="104">
        <f>SUM(B517:B522)</f>
        <v>2117</v>
      </c>
      <c r="C523" s="104">
        <f>SUM(C517:C522)</f>
        <v>2117</v>
      </c>
      <c r="D523" s="104">
        <f>C523-B523</f>
        <v>0</v>
      </c>
    </row>
    <row r="525" spans="1:4" ht="12.75">
      <c r="A525" s="119" t="s">
        <v>130</v>
      </c>
      <c r="B525" s="119"/>
      <c r="C525" s="119"/>
      <c r="D525" s="119"/>
    </row>
    <row r="527" spans="1:4" ht="12.75">
      <c r="A527" s="120"/>
      <c r="B527" s="121"/>
      <c r="C527" s="32" t="s">
        <v>25</v>
      </c>
      <c r="D527" s="32" t="s">
        <v>4</v>
      </c>
    </row>
    <row r="528" spans="1:4" ht="12.75">
      <c r="A528" s="122"/>
      <c r="B528" s="123"/>
      <c r="C528" s="33" t="s">
        <v>26</v>
      </c>
      <c r="D528" s="33" t="s">
        <v>26</v>
      </c>
    </row>
    <row r="529" spans="1:4" ht="12.75">
      <c r="A529" s="62" t="s">
        <v>22</v>
      </c>
      <c r="B529" s="124"/>
      <c r="C529" s="34">
        <f>B523/1000</f>
        <v>2.117</v>
      </c>
      <c r="D529" s="34">
        <f>D523/1000</f>
        <v>0</v>
      </c>
    </row>
    <row r="530" spans="1:4" ht="12.75">
      <c r="A530" s="35"/>
      <c r="B530" s="36"/>
      <c r="C530" s="38"/>
      <c r="D530" s="38"/>
    </row>
    <row r="531" spans="1:4" ht="12.75">
      <c r="A531" s="114" t="str">
        <f>A517</f>
        <v>7.28 Renter af kortfrist. tilgodehavender i øvrigt</v>
      </c>
      <c r="B531" s="115"/>
      <c r="C531" s="42">
        <f>B517/1000</f>
        <v>-0.749</v>
      </c>
      <c r="D531" s="42">
        <f>D517/1000</f>
        <v>0</v>
      </c>
    </row>
    <row r="532" spans="1:4" ht="25.5">
      <c r="A532" s="43" t="s">
        <v>27</v>
      </c>
      <c r="B532" s="40"/>
      <c r="C532" s="42"/>
      <c r="D532" s="42"/>
    </row>
    <row r="533" spans="1:4" ht="12.75">
      <c r="A533" s="39"/>
      <c r="B533" s="40"/>
      <c r="C533" s="42"/>
      <c r="D533" s="42"/>
    </row>
    <row r="534" spans="1:4" ht="12.75">
      <c r="A534" s="114" t="str">
        <f>A518</f>
        <v>7.52 Renter af kortfristet gæld i øvrigt</v>
      </c>
      <c r="B534" s="115"/>
      <c r="C534" s="42">
        <f>B518/1000</f>
        <v>0.466</v>
      </c>
      <c r="D534" s="42">
        <f>D518/1000</f>
        <v>0</v>
      </c>
    </row>
    <row r="535" spans="1:4" ht="25.5">
      <c r="A535" s="43" t="s">
        <v>27</v>
      </c>
      <c r="B535" s="40"/>
      <c r="C535" s="42"/>
      <c r="D535" s="42"/>
    </row>
    <row r="536" spans="1:4" ht="12.75">
      <c r="A536" s="39"/>
      <c r="B536" s="40"/>
      <c r="C536" s="42"/>
      <c r="D536" s="42"/>
    </row>
    <row r="537" spans="1:4" ht="12.75">
      <c r="A537" s="114" t="str">
        <f>A519</f>
        <v>7.55 Renter af langfristet gæld</v>
      </c>
      <c r="B537" s="115"/>
      <c r="C537" s="42">
        <f>B519/1000</f>
        <v>1.523</v>
      </c>
      <c r="D537" s="42">
        <f>D519/1000</f>
        <v>0</v>
      </c>
    </row>
    <row r="538" spans="1:4" ht="25.5">
      <c r="A538" s="43" t="s">
        <v>27</v>
      </c>
      <c r="B538" s="40"/>
      <c r="C538" s="42"/>
      <c r="D538" s="42"/>
    </row>
    <row r="539" spans="1:4" ht="12.75">
      <c r="A539" s="39"/>
      <c r="B539" s="40"/>
      <c r="C539" s="42"/>
      <c r="D539" s="42"/>
    </row>
    <row r="540" spans="1:4" ht="12.75">
      <c r="A540" s="114" t="str">
        <f>A520</f>
        <v>8.28 Forskydninger i kortfristede tilgodeh. i øvrigt</v>
      </c>
      <c r="B540" s="115"/>
      <c r="C540" s="42">
        <f>B520/1000</f>
        <v>-0.509</v>
      </c>
      <c r="D540" s="42">
        <f>D520/1000</f>
        <v>0</v>
      </c>
    </row>
    <row r="541" spans="1:4" ht="25.5">
      <c r="A541" s="43" t="s">
        <v>27</v>
      </c>
      <c r="B541" s="40"/>
      <c r="C541" s="42"/>
      <c r="D541" s="42"/>
    </row>
    <row r="542" spans="1:4" ht="12.75">
      <c r="A542" s="39"/>
      <c r="B542" s="40"/>
      <c r="C542" s="42"/>
      <c r="D542" s="42"/>
    </row>
    <row r="543" spans="1:4" ht="12.75">
      <c r="A543" s="39" t="str">
        <f>A521</f>
        <v>8.55 Forskydninger i langfristet gæld</v>
      </c>
      <c r="B543" s="40"/>
      <c r="C543" s="42">
        <f>B521/1000</f>
        <v>1.386</v>
      </c>
      <c r="D543" s="42">
        <f>D521/1000</f>
        <v>0</v>
      </c>
    </row>
    <row r="544" spans="1:4" ht="25.5">
      <c r="A544" s="43" t="s">
        <v>27</v>
      </c>
      <c r="B544" s="40"/>
      <c r="C544" s="42"/>
      <c r="D544" s="42"/>
    </row>
    <row r="545" spans="1:4" ht="12.75">
      <c r="A545" s="84"/>
      <c r="B545" s="85"/>
      <c r="C545" s="86"/>
      <c r="D545" s="86"/>
    </row>
    <row r="547" ht="15">
      <c r="A547" s="1" t="s">
        <v>131</v>
      </c>
    </row>
    <row r="548" ht="13.5" thickBot="1">
      <c r="A548" s="3"/>
    </row>
    <row r="549" spans="1:4" ht="12.75" customHeight="1">
      <c r="A549" s="4" t="s">
        <v>132</v>
      </c>
      <c r="B549" s="116" t="s">
        <v>2</v>
      </c>
      <c r="C549" s="111" t="s">
        <v>3</v>
      </c>
      <c r="D549" s="111" t="s">
        <v>4</v>
      </c>
    </row>
    <row r="550" spans="1:4" ht="12.75">
      <c r="A550" s="5"/>
      <c r="B550" s="117"/>
      <c r="C550" s="112"/>
      <c r="D550" s="112"/>
    </row>
    <row r="551" spans="1:4" ht="12.75">
      <c r="A551" s="5"/>
      <c r="B551" s="117"/>
      <c r="C551" s="112"/>
      <c r="D551" s="112"/>
    </row>
    <row r="552" spans="1:4" ht="13.5" thickBot="1">
      <c r="A552" s="6" t="s">
        <v>5</v>
      </c>
      <c r="B552" s="118"/>
      <c r="C552" s="113"/>
      <c r="D552" s="113"/>
    </row>
    <row r="553" spans="1:4" ht="12.75">
      <c r="A553" s="11" t="s">
        <v>6</v>
      </c>
      <c r="B553" s="12"/>
      <c r="C553" s="12"/>
      <c r="D553" s="91"/>
    </row>
    <row r="554" spans="1:4" ht="12.75">
      <c r="A554" s="11"/>
      <c r="B554" s="12"/>
      <c r="C554" s="12"/>
      <c r="D554" s="91"/>
    </row>
    <row r="555" spans="1:4" ht="12.75">
      <c r="A555" s="92" t="s">
        <v>133</v>
      </c>
      <c r="B555" s="16">
        <f>B18+B98+B153+B198+B245+B313+B364+B395</f>
        <v>7091005.475</v>
      </c>
      <c r="C555" s="16">
        <f>C18+C98+C153+C198+C245+C313+C364+C395</f>
        <v>7111726.1214000005</v>
      </c>
      <c r="D555" s="16">
        <f>D18+D98+D153+D198+D245+D313+D364+D395</f>
        <v>20720.64640000056</v>
      </c>
    </row>
    <row r="556" spans="1:4" ht="13.5" thickBot="1">
      <c r="A556" s="101"/>
      <c r="B556" s="16"/>
      <c r="C556" s="16"/>
      <c r="D556" s="16"/>
    </row>
    <row r="557" spans="1:4" ht="13.5" thickBot="1">
      <c r="A557" s="22" t="s">
        <v>14</v>
      </c>
      <c r="B557" s="23">
        <f>SUM(B555:B556)</f>
        <v>7091005.475</v>
      </c>
      <c r="C557" s="23">
        <f>SUM(C555:C556)</f>
        <v>7111726.1214000005</v>
      </c>
      <c r="D557" s="23">
        <f>C557-B557</f>
        <v>20720.6464000009</v>
      </c>
    </row>
    <row r="558" spans="1:4" ht="12.75">
      <c r="A558" s="26" t="s">
        <v>15</v>
      </c>
      <c r="B558" s="16"/>
      <c r="C558" s="16"/>
      <c r="D558" s="27"/>
    </row>
    <row r="559" spans="1:4" ht="12.75">
      <c r="A559" s="26"/>
      <c r="B559" s="16"/>
      <c r="C559" s="16"/>
      <c r="D559" s="27"/>
    </row>
    <row r="560" spans="1:4" ht="12.75">
      <c r="A560" s="101" t="s">
        <v>133</v>
      </c>
      <c r="B560" s="16">
        <f>B29+B106+B437</f>
        <v>243155.85099999997</v>
      </c>
      <c r="C560" s="16">
        <f>C29+C106+C437</f>
        <v>243156</v>
      </c>
      <c r="D560" s="16">
        <f>D29+D106+D437</f>
        <v>0.14900000002307934</v>
      </c>
    </row>
    <row r="561" spans="1:4" ht="13.5" thickBot="1">
      <c r="A561" s="101"/>
      <c r="B561" s="16"/>
      <c r="C561" s="16"/>
      <c r="D561" s="108"/>
    </row>
    <row r="562" spans="1:4" ht="13.5" thickBot="1">
      <c r="A562" s="29" t="s">
        <v>22</v>
      </c>
      <c r="B562" s="23">
        <f>SUM(B560:B561)</f>
        <v>243155.85099999997</v>
      </c>
      <c r="C562" s="23">
        <f>SUM(C560:C561)</f>
        <v>243156</v>
      </c>
      <c r="D562" s="23">
        <f>C562-B562</f>
        <v>0.14900000003399327</v>
      </c>
    </row>
    <row r="563" spans="1:4" ht="12.75">
      <c r="A563" s="26" t="s">
        <v>134</v>
      </c>
      <c r="B563" s="16"/>
      <c r="C563" s="16"/>
      <c r="D563" s="27"/>
    </row>
    <row r="564" spans="1:4" ht="12.75">
      <c r="A564" s="26"/>
      <c r="B564" s="16"/>
      <c r="C564" s="16"/>
      <c r="D564" s="27"/>
    </row>
    <row r="565" spans="1:4" ht="12.75">
      <c r="A565" s="101" t="s">
        <v>133</v>
      </c>
      <c r="B565" s="16">
        <f>B478</f>
        <v>386300.75399999996</v>
      </c>
      <c r="C565" s="16">
        <f>C478</f>
        <v>282301</v>
      </c>
      <c r="D565" s="16">
        <f>D478</f>
        <v>-103999.75399999996</v>
      </c>
    </row>
    <row r="566" spans="1:4" ht="13.5" thickBot="1">
      <c r="A566" s="101"/>
      <c r="B566" s="16"/>
      <c r="C566" s="16"/>
      <c r="D566" s="108"/>
    </row>
    <row r="567" spans="1:4" ht="13.5" thickBot="1">
      <c r="A567" s="29" t="s">
        <v>22</v>
      </c>
      <c r="B567" s="23">
        <f>SUM(B565:B566)</f>
        <v>386300.75399999996</v>
      </c>
      <c r="C567" s="23">
        <f>SUM(C565:C566)</f>
        <v>282301</v>
      </c>
      <c r="D567" s="72">
        <f>C567-B567</f>
        <v>-103999.75399999996</v>
      </c>
    </row>
    <row r="568" spans="1:4" ht="12.75">
      <c r="A568" s="26" t="s">
        <v>135</v>
      </c>
      <c r="B568" s="16"/>
      <c r="C568" s="16"/>
      <c r="D568" s="27"/>
    </row>
    <row r="569" spans="1:4" ht="12.75">
      <c r="A569" s="26"/>
      <c r="B569" s="16"/>
      <c r="C569" s="16"/>
      <c r="D569" s="27"/>
    </row>
    <row r="570" spans="1:4" ht="12.75">
      <c r="A570" s="101" t="s">
        <v>133</v>
      </c>
      <c r="B570" s="16">
        <f>B523</f>
        <v>2117</v>
      </c>
      <c r="C570" s="16">
        <f>C523</f>
        <v>2117</v>
      </c>
      <c r="D570" s="16">
        <f>D523</f>
        <v>0</v>
      </c>
    </row>
    <row r="571" spans="1:4" ht="13.5" thickBot="1">
      <c r="A571" s="101"/>
      <c r="B571" s="16"/>
      <c r="C571" s="16"/>
      <c r="D571" s="109"/>
    </row>
    <row r="572" spans="1:4" ht="13.5" thickBot="1">
      <c r="A572" s="29" t="s">
        <v>136</v>
      </c>
      <c r="B572" s="23">
        <f>SUM(B570:B571)</f>
        <v>2117</v>
      </c>
      <c r="C572" s="23">
        <f>SUM(C570:C571)</f>
        <v>2117</v>
      </c>
      <c r="D572" s="72">
        <f>C572-B572</f>
        <v>0</v>
      </c>
    </row>
    <row r="573" spans="1:4" ht="13.5" thickBot="1">
      <c r="A573" s="29" t="s">
        <v>23</v>
      </c>
      <c r="B573" s="110">
        <f>B557+B562+B567+B572</f>
        <v>7722579.079999999</v>
      </c>
      <c r="C573" s="110">
        <f>C557+C562+C567+C572</f>
        <v>7639300.1214000005</v>
      </c>
      <c r="D573" s="104">
        <f>C573-B573</f>
        <v>-83278.95859999862</v>
      </c>
    </row>
  </sheetData>
  <mergeCells count="150">
    <mergeCell ref="B3:B6"/>
    <mergeCell ref="C3:C6"/>
    <mergeCell ref="D3:D6"/>
    <mergeCell ref="A32:D32"/>
    <mergeCell ref="A34:B35"/>
    <mergeCell ref="A36:B36"/>
    <mergeCell ref="A38:B38"/>
    <mergeCell ref="A41:B41"/>
    <mergeCell ref="A44:B44"/>
    <mergeCell ref="A47:B47"/>
    <mergeCell ref="A55:B55"/>
    <mergeCell ref="A58:B58"/>
    <mergeCell ref="A61:B61"/>
    <mergeCell ref="A64:B64"/>
    <mergeCell ref="A66:B66"/>
    <mergeCell ref="A69:B69"/>
    <mergeCell ref="A72:B72"/>
    <mergeCell ref="A75:B75"/>
    <mergeCell ref="A78:B78"/>
    <mergeCell ref="A81:B81"/>
    <mergeCell ref="A87:A88"/>
    <mergeCell ref="B87:B90"/>
    <mergeCell ref="C87:C90"/>
    <mergeCell ref="D87:D90"/>
    <mergeCell ref="A109:D109"/>
    <mergeCell ref="A111:B112"/>
    <mergeCell ref="A113:B113"/>
    <mergeCell ref="A115:B115"/>
    <mergeCell ref="A118:B118"/>
    <mergeCell ref="A121:B121"/>
    <mergeCell ref="A124:B124"/>
    <mergeCell ref="A126:B126"/>
    <mergeCell ref="A129:B129"/>
    <mergeCell ref="A132:B132"/>
    <mergeCell ref="A138:A139"/>
    <mergeCell ref="B138:B141"/>
    <mergeCell ref="C138:C141"/>
    <mergeCell ref="D138:D141"/>
    <mergeCell ref="A155:D155"/>
    <mergeCell ref="A157:B158"/>
    <mergeCell ref="A159:B159"/>
    <mergeCell ref="A161:B161"/>
    <mergeCell ref="A164:B164"/>
    <mergeCell ref="A167:B167"/>
    <mergeCell ref="A170:B170"/>
    <mergeCell ref="A179:B179"/>
    <mergeCell ref="A185:A186"/>
    <mergeCell ref="B185:B188"/>
    <mergeCell ref="C185:C188"/>
    <mergeCell ref="D185:D188"/>
    <mergeCell ref="A200:D200"/>
    <mergeCell ref="A202:B203"/>
    <mergeCell ref="A204:B204"/>
    <mergeCell ref="A206:B206"/>
    <mergeCell ref="A209:B209"/>
    <mergeCell ref="A212:B212"/>
    <mergeCell ref="A215:B215"/>
    <mergeCell ref="A218:B218"/>
    <mergeCell ref="B224:B227"/>
    <mergeCell ref="C224:C227"/>
    <mergeCell ref="D224:D227"/>
    <mergeCell ref="A247:D247"/>
    <mergeCell ref="A249:B250"/>
    <mergeCell ref="A251:B251"/>
    <mergeCell ref="A253:B253"/>
    <mergeCell ref="A256:B256"/>
    <mergeCell ref="A259:B259"/>
    <mergeCell ref="A262:B262"/>
    <mergeCell ref="A265:B265"/>
    <mergeCell ref="A268:B268"/>
    <mergeCell ref="A271:B271"/>
    <mergeCell ref="A274:B274"/>
    <mergeCell ref="A277:B277"/>
    <mergeCell ref="A280:B280"/>
    <mergeCell ref="A283:B283"/>
    <mergeCell ref="A286:B286"/>
    <mergeCell ref="A289:B289"/>
    <mergeCell ref="B295:B298"/>
    <mergeCell ref="C295:C298"/>
    <mergeCell ref="D295:D298"/>
    <mergeCell ref="A315:D315"/>
    <mergeCell ref="A317:B318"/>
    <mergeCell ref="A319:B319"/>
    <mergeCell ref="A321:B321"/>
    <mergeCell ref="A324:B324"/>
    <mergeCell ref="A327:B327"/>
    <mergeCell ref="A330:B330"/>
    <mergeCell ref="A333:B333"/>
    <mergeCell ref="A336:B336"/>
    <mergeCell ref="A339:B339"/>
    <mergeCell ref="A342:B342"/>
    <mergeCell ref="A345:B345"/>
    <mergeCell ref="A348:B348"/>
    <mergeCell ref="B354:B357"/>
    <mergeCell ref="C354:C357"/>
    <mergeCell ref="D354:D357"/>
    <mergeCell ref="A366:D366"/>
    <mergeCell ref="A368:B369"/>
    <mergeCell ref="A370:B370"/>
    <mergeCell ref="A372:B372"/>
    <mergeCell ref="A375:B375"/>
    <mergeCell ref="B381:B384"/>
    <mergeCell ref="C381:C384"/>
    <mergeCell ref="D381:D384"/>
    <mergeCell ref="A397:D397"/>
    <mergeCell ref="A399:B400"/>
    <mergeCell ref="A401:B401"/>
    <mergeCell ref="A403:B403"/>
    <mergeCell ref="A406:B406"/>
    <mergeCell ref="A409:B409"/>
    <mergeCell ref="A412:B412"/>
    <mergeCell ref="A415:B415"/>
    <mergeCell ref="A418:B418"/>
    <mergeCell ref="B424:B427"/>
    <mergeCell ref="C424:C427"/>
    <mergeCell ref="D424:D427"/>
    <mergeCell ref="A439:D439"/>
    <mergeCell ref="A441:B442"/>
    <mergeCell ref="A443:B443"/>
    <mergeCell ref="A445:B445"/>
    <mergeCell ref="A448:B448"/>
    <mergeCell ref="A451:B451"/>
    <mergeCell ref="A454:B454"/>
    <mergeCell ref="A457:B457"/>
    <mergeCell ref="B463:B466"/>
    <mergeCell ref="C463:C466"/>
    <mergeCell ref="D463:D466"/>
    <mergeCell ref="A480:D480"/>
    <mergeCell ref="A482:B483"/>
    <mergeCell ref="A484:B484"/>
    <mergeCell ref="A486:B486"/>
    <mergeCell ref="A489:B489"/>
    <mergeCell ref="A492:B492"/>
    <mergeCell ref="A495:B495"/>
    <mergeCell ref="A498:B498"/>
    <mergeCell ref="A501:B501"/>
    <mergeCell ref="A504:B504"/>
    <mergeCell ref="B510:B513"/>
    <mergeCell ref="C510:C513"/>
    <mergeCell ref="D510:D513"/>
    <mergeCell ref="A525:D525"/>
    <mergeCell ref="A527:B528"/>
    <mergeCell ref="A529:B529"/>
    <mergeCell ref="A531:B531"/>
    <mergeCell ref="C549:C552"/>
    <mergeCell ref="D549:D552"/>
    <mergeCell ref="A534:B534"/>
    <mergeCell ref="A537:B537"/>
    <mergeCell ref="A540:B540"/>
    <mergeCell ref="B549:B552"/>
  </mergeCells>
  <printOptions/>
  <pageMargins left="0.3937007874015748" right="0.3937007874015748" top="0.7874015748031497"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Børne- &amp; Ungdomsforvaltningen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BUF</dc:creator>
  <cp:keywords/>
  <dc:description/>
  <cp:lastModifiedBy>CI</cp:lastModifiedBy>
  <cp:lastPrinted>2007-05-03T13:25:11Z</cp:lastPrinted>
  <dcterms:created xsi:type="dcterms:W3CDTF">2007-05-03T10:07:23Z</dcterms:created>
  <dcterms:modified xsi:type="dcterms:W3CDTF">2007-05-03T13:25:27Z</dcterms:modified>
  <cp:category/>
  <cp:version/>
  <cp:contentType/>
  <cp:contentStatus/>
</cp:coreProperties>
</file>