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60" windowWidth="14955" windowHeight="7680" activeTab="1"/>
  </bookViews>
  <sheets>
    <sheet name="Udvidet generel" sheetId="1" r:id="rId1"/>
    <sheet name="Tabel til udregning af pris" sheetId="2" r:id="rId2"/>
    <sheet name="Tabel til udregning af mængde" sheetId="3" r:id="rId3"/>
  </sheets>
  <externalReferences>
    <externalReference r:id="rId6"/>
  </externalReferences>
  <definedNames>
    <definedName name="_xlnm.Print_Area" localSheetId="2">'Tabel til udregning af mængde'!$A$1:$F$38</definedName>
    <definedName name="_xlnm.Print_Area" localSheetId="1">'Tabel til udregning af pris'!$A$1:$F$39</definedName>
    <definedName name="_xlnm.Print_Area" localSheetId="0">'Udvidet generel'!$A$1:$N$45</definedName>
  </definedNames>
  <calcPr fullCalcOnLoad="1"/>
</workbook>
</file>

<file path=xl/sharedStrings.xml><?xml version="1.0" encoding="utf-8"?>
<sst xmlns="http://schemas.openxmlformats.org/spreadsheetml/2006/main" count="543" uniqueCount="211">
  <si>
    <t>Tekniske omplaceringer mellem udvalg</t>
  </si>
  <si>
    <t>Bevilling</t>
  </si>
  <si>
    <t>IM-konto</t>
  </si>
  <si>
    <t>Sag</t>
  </si>
  <si>
    <t>Forklarende tekst</t>
  </si>
  <si>
    <t>Tekniske omplaceringer inden for udvalget</t>
  </si>
  <si>
    <t>Ændring i budgettets forudsætninger</t>
  </si>
  <si>
    <t>Beløb (1.000 kr.)</t>
  </si>
  <si>
    <t>Ny dækningsgrad*</t>
  </si>
  <si>
    <t>Befolkning (antal personer i målgruppen)*</t>
  </si>
  <si>
    <t>Ændring i mængde</t>
  </si>
  <si>
    <t>Ny mængde</t>
  </si>
  <si>
    <t>Ændring i dækningsgrad*</t>
  </si>
  <si>
    <t>Ydelse/
Område</t>
  </si>
  <si>
    <t>*) Vedrører kun de efterspørgselsstyrede serviceområder</t>
  </si>
  <si>
    <t>Markering ved varig ændring</t>
  </si>
  <si>
    <t>Enhedspris i vedtaget budget (2006 p/l)</t>
  </si>
  <si>
    <t>Ændring 2</t>
  </si>
  <si>
    <t>Ændring 3</t>
  </si>
  <si>
    <t>I alt Ny enhedspris</t>
  </si>
  <si>
    <t>Beløb i kr.</t>
  </si>
  <si>
    <t>Tabel for dokumentation af ændringer i priser: For hver ydelse, hvor der med bevillingsændringen sker en ændring i enhedsprisen, skal der udfyldes en tabel, som nedenstående. Ny tabel kopieres og indsættes i regnarket under hinanden.</t>
  </si>
  <si>
    <t>Ny enhedspris, kr. (produkt af samtlige ændringer for ydelsen)</t>
  </si>
  <si>
    <t>Ændring i enhedspris, kr. (ved denne ene bevillingsændring)</t>
  </si>
  <si>
    <t>Tabel for dokumentation af ændringer i mængder: For hver ydelse, hvor der med bevillingsændringen sker en ændring i mængder, skal der udfyldes en tabel, som nedenstående. Ny tabel kopieres og indsættes i regnarket under hinanden.</t>
  </si>
  <si>
    <t>Mængde i vedtaget budget</t>
  </si>
  <si>
    <t>I alt Ny mængde</t>
  </si>
  <si>
    <t>Antal</t>
  </si>
  <si>
    <t>NB: Hvis bevillingsændringen medfører en ændring i enhedsprisen, skal der udfyldes en ekstra tabel (jf. bilag 3 A).</t>
  </si>
  <si>
    <t>NB: Hvis bevillingsændringen medfører en ændring i mængden, skal der udfyldes en ekstra tabel (jf. bilag 3 B).</t>
  </si>
  <si>
    <t>Bilag 3 A. Omplaceringer - Udregning af ændring i enhedsprisen</t>
  </si>
  <si>
    <t>Bilag 3 B. Omplaceringer - Udregning af ændring i mængde</t>
  </si>
  <si>
    <t>Bilag 3  - Bevillingsmæssige ændringer med varig effekt</t>
  </si>
  <si>
    <t xml:space="preserve">Omplacering af Søkenderabat og fripladers midler vedr. SFO'er </t>
  </si>
  <si>
    <t xml:space="preserve">Fælle formål </t>
  </si>
  <si>
    <t xml:space="preserve">Fritidshjem- og klubber - special </t>
  </si>
  <si>
    <t>5.10</t>
  </si>
  <si>
    <t>x</t>
  </si>
  <si>
    <t>Skolefritidsordninger (KKFO)</t>
  </si>
  <si>
    <t>3.05.1</t>
  </si>
  <si>
    <t>**</t>
  </si>
  <si>
    <t>Omplacering af driftsmidler fra integrerede institutioner</t>
  </si>
  <si>
    <t xml:space="preserve">Integrerede insitutioner </t>
  </si>
  <si>
    <t>5.14.1</t>
  </si>
  <si>
    <t>I forbindelse med omflytning til den nye bevillingsstruktur på bevillingsområdet Fri-tidshjem- og klubber – special, funktion 5.14.1 - Integrerede institutioner, blev der afsat midler til at drive basispladser. Midlerne har midlertidig været fejlplaceret, idet basis-pladsernes forbrug kan ikke adskilles fra det øvrige forbrug på normalområdet. Der anmodes derfor om, at midlerne på 3,8 mill. kr. bliver lagt tilbage til den oprindelige placering på funktion 5.15.1 – Fritidshjem indenfor bevillingsområdet Fritidshjem- og Klubber – special.</t>
  </si>
  <si>
    <t>Fritidshjem</t>
  </si>
  <si>
    <t>5.15.1</t>
  </si>
  <si>
    <t>Omplacering af driftsmidler fra klubber</t>
  </si>
  <si>
    <t xml:space="preserve">Klubber </t>
  </si>
  <si>
    <t>5.16.1</t>
  </si>
  <si>
    <t xml:space="preserve">I forbindelse med ombrydningen af budgettet er der sket en skæv fordeling mellem funktionerne i f. t. placering af budget og forbrug. Med henblik på en korrekt økonomiopfølgning anmodes der derfor om, at budget og forbrug placeres samme sted. Dette be-tyder, at budgettet på 1,5 omplaceres fra funktion 5.16.1 - Klubber til funktion 5.15.1 – Fritidshjem indenfor samme bevillingsområde Fritidshjem- og Klubber - special. </t>
  </si>
  <si>
    <t xml:space="preserve">I forbindelse med ombrydningen af budgettet er der sket en skæv fordeling mellem funktionerne i f. t. placering af budget og forbrug. Med henblik på en korrekt økonomi-opfølgning anmodes der derfor om, at budget og forbrug placeres samme sted. Dette be-tyder, at budgettet på 0,1 mill. kr. omplaceres fra funktion 5.16.1 - Klubber til funktion 3.05.1 - Skolefritidsordninger in-denfor samme bevillingsområde Fritidshjem- og Klubber - special. </t>
  </si>
  <si>
    <t>Skolefritidordninger</t>
  </si>
  <si>
    <t xml:space="preserve">Overførsel af midler til private pasningsordninger fra integrerede institutioner </t>
  </si>
  <si>
    <t>Fritidshjem/ Klubber</t>
  </si>
  <si>
    <t xml:space="preserve">Fritidshjem- og klubber </t>
  </si>
  <si>
    <t>I de senere år har der været en stigning i pladsbehovet på private skolefritidsordninger, eksempelvis har der i 2006 været et merforbrug på 1,2 mill. kr. svarende til 141 flere pladser end budgetteret. Udgiften er ufravigelig da der er frit valg mellem private og kommunale institutioner. Det anmodes derfor om, at der afsættes varige midler på 1,2 mill. kr. fra funktion 5.14.1 – integrerede institutioner til funktion 3.10 – Private SFO’er indenfor samme bevillingsområde Fritidshjem- og Klubber.</t>
  </si>
  <si>
    <t>235/**</t>
  </si>
  <si>
    <t>Private SFO</t>
  </si>
  <si>
    <t>3.10</t>
  </si>
  <si>
    <t xml:space="preserve">Tilpasning af budget til Søskenderabat og fripladser </t>
  </si>
  <si>
    <t>Skolefritidordninger/Klubber</t>
  </si>
  <si>
    <t>Som følge af den løbende opfølgning på budgettet til søskenderabat og fripladser foreslås en tilpasning i forhold til det forventede niveau. Det anmodes derfor om, at der overføres midler til funktion 5.10 – Fælles formål fra funktionen 3.05 – Skolefritidsordninger indenfor samme bevillingsområde Fritidshjem- og Klubber.</t>
  </si>
  <si>
    <t>Som følge af den løbende opfølgning på budgettet til søskenderabat og fripladser fore-slås en tilpasning i forhold til det forventede niveau. Det anmodes derfor om, at der overføres midler til funktion 5.10 – Fælles formål fra funktionen 5.16 - Klubber indenfor samme bevillingsområde Fritidshjem- og Klubber.</t>
  </si>
  <si>
    <t xml:space="preserve">Som følge af den løbende etablering og omplacering af pladser, er der på fritidshjem- og klubområdet efterhånden sket en ændring i antal pladser fra integrerede institutioner til fritidshjem. 
Med henblik på en korrekt økonomiopfølgning anmodes der derfor om, at budget og forbrug placeres samme sted. Dette betyder, at budgettet på 53,1 mill. kr. omplaceres fra funktion 5.14.1 – Integrerede institutioner til funktion 5.15.1 indenfor bevillingsområdet Fritidshjem- og Klubber.
</t>
  </si>
  <si>
    <t>Midler til køb og salg af pladser</t>
  </si>
  <si>
    <t>Børne- og Ungdomsudvalget</t>
  </si>
  <si>
    <t xml:space="preserve">Fælles formål </t>
  </si>
  <si>
    <t xml:space="preserve">I forbindelse med ombrydningen af budgettet til ny bevillingsstruktur blev en del af budgettet til køb og salg af pladser fejlplaceret på bevillingsområdet Fritidshjem- og Klubber. Budgettet burde som aktivitet være placeret på bevillingsområdet Fritids-hjem- og Klubber – special på funktion 3.05.1 – Skolefritidsordninger.
</t>
  </si>
  <si>
    <t xml:space="preserve">I forbindelse med ombrydningen af budgettet til ny bevillingsstruktur blev en del af budgettet til køb og salg af pladser fejlplaceret på bevillingsområdet Fritidshjem- og Klubber. Budgettet burde som aktivitet være placeret på bevillingsområdet Fritids-hjem- og Klubber – special på funktion 5.15.1 - Fritidshjem.
</t>
  </si>
  <si>
    <t xml:space="preserve">I forbindelse med etableringen af det nye bevillingsområde, Fritidshjem- og Klubber - special blev midlerne til Søskenderabat og fripladser vedrørende Skolefritidsordninger (SFO’er) lagt på funktion 5.10 - Fælles formål. I henhold til Indenrigsministeriets auto-riserede kontoplan er dette ikke korrekt. </t>
  </si>
  <si>
    <t xml:space="preserve">** Pladsprisen påvirkes ikke, da det blev omregnet fra en samlede enhedspris for bevillingsområdet til forskellige priser pr. ydelse </t>
  </si>
  <si>
    <t>Undervisning</t>
  </si>
  <si>
    <t>Demografimidler</t>
  </si>
  <si>
    <t>3.01.1</t>
  </si>
  <si>
    <t>Tilpasnig af forbug og budget</t>
  </si>
  <si>
    <t>Voksenuddannelse</t>
  </si>
  <si>
    <t>3.11.1</t>
  </si>
  <si>
    <t>Ydelse: Dagpleje</t>
  </si>
  <si>
    <t>Varig effekf af lønpulje 2005</t>
  </si>
  <si>
    <t>Udmøntning af andel af lønpulje 2006</t>
  </si>
  <si>
    <t>Flerbørnsdagpleje</t>
  </si>
  <si>
    <t>Kommunal hjemmepasning</t>
  </si>
  <si>
    <t>Deltidsdagpleje</t>
  </si>
  <si>
    <t xml:space="preserve">Tekniske ændringer </t>
  </si>
  <si>
    <t>Ydelse: Vuggestuer</t>
  </si>
  <si>
    <t>LCP 259</t>
  </si>
  <si>
    <t>LCP 260</t>
  </si>
  <si>
    <t>SMS- service</t>
  </si>
  <si>
    <t>Omplacering af DUT</t>
  </si>
  <si>
    <t xml:space="preserve">Tekniske ændringer* </t>
  </si>
  <si>
    <t xml:space="preserve">* forrige fejebakkesag blev antallet af pladser ikke flyttet korrekt mellem funktionerne dagpleje, vuggestue og børnehaver hvorfor der korrigeres for dette i priser og mængde tabellerne. 
</t>
  </si>
  <si>
    <t>Ydelse: Børnehaver</t>
  </si>
  <si>
    <t>1. Maj børn</t>
  </si>
  <si>
    <t>Specialinstitutionen Hvalen</t>
  </si>
  <si>
    <t>Udgifter til støttepædagoger</t>
  </si>
  <si>
    <t>SMS-service</t>
  </si>
  <si>
    <t>Ydelse: Privat Børnepasning 0-2 år</t>
  </si>
  <si>
    <t>Ydelse: Privat Børnepasning 3-5 år</t>
  </si>
  <si>
    <t>Ydelse: Privatinstitution 0-2 år</t>
  </si>
  <si>
    <t>Storordninger fra privat børnepasning</t>
  </si>
  <si>
    <t>Ydelse: Privatinstitution 3-5 år</t>
  </si>
  <si>
    <t>Ydelse: Special børnehaver og klubtilbud</t>
  </si>
  <si>
    <t>Ydelse:  Private SFO</t>
  </si>
  <si>
    <t xml:space="preserve">tilpasning af ydelse i f. t. eftersporgelsen </t>
  </si>
  <si>
    <t xml:space="preserve">aktivitetstilpasning </t>
  </si>
  <si>
    <t xml:space="preserve">Ydelse: Fritidshjem </t>
  </si>
  <si>
    <t xml:space="preserve">Demografi regulering </t>
  </si>
  <si>
    <t>Ydelse: Klubber</t>
  </si>
  <si>
    <t>Ydelse: Skolefritidsordninger - special</t>
  </si>
  <si>
    <t xml:space="preserve">Ydelse: Fritidshjem - Special </t>
  </si>
  <si>
    <t xml:space="preserve">Ydelse: Klubber - Special </t>
  </si>
  <si>
    <t>Ydelse: Undervisning</t>
  </si>
  <si>
    <t>69</t>
  </si>
  <si>
    <t>469</t>
  </si>
  <si>
    <t>Brobygning</t>
  </si>
  <si>
    <t>Erhvervspraktik</t>
  </si>
  <si>
    <t>-20</t>
  </si>
  <si>
    <t>Vigerslev Bibliotek</t>
  </si>
  <si>
    <t>Aktivitetstilpasning</t>
  </si>
  <si>
    <t>208</t>
  </si>
  <si>
    <t>Aktivitetstilpasning oktober</t>
  </si>
  <si>
    <t>Demografimidler til UiU</t>
  </si>
  <si>
    <t>Ydelse: Ungdommes Uddannelsesvejledning</t>
  </si>
  <si>
    <t>766</t>
  </si>
  <si>
    <t>0,9</t>
  </si>
  <si>
    <t>6,18</t>
  </si>
  <si>
    <t>116</t>
  </si>
  <si>
    <t>Studievejledning</t>
  </si>
  <si>
    <t>12</t>
  </si>
  <si>
    <t>19</t>
  </si>
  <si>
    <t>aktivitetstilpasning oktober</t>
  </si>
  <si>
    <t>1</t>
  </si>
  <si>
    <t>921</t>
  </si>
  <si>
    <t>Ydelse: Specialundervisning</t>
  </si>
  <si>
    <t>267744</t>
  </si>
  <si>
    <t>Budget til fysio- og ergoterapeuter</t>
  </si>
  <si>
    <t>Ydelse: Sundhedstilbud til skoleelever</t>
  </si>
  <si>
    <t>126</t>
  </si>
  <si>
    <t>Varig effekt af lønpulje 2005</t>
  </si>
  <si>
    <t>138</t>
  </si>
  <si>
    <t>Ydelse: sundhedsplejen</t>
  </si>
  <si>
    <t>Enhedspris i ombrudt budget (2006 p/l)</t>
  </si>
  <si>
    <t>725</t>
  </si>
  <si>
    <t>Ydelse: Børne- og ungdomstandplejen</t>
  </si>
  <si>
    <t>1.353</t>
  </si>
  <si>
    <t>1.348</t>
  </si>
  <si>
    <t>Ydelse: Natur- og Miljøtilbud</t>
  </si>
  <si>
    <t>165</t>
  </si>
  <si>
    <t>166</t>
  </si>
  <si>
    <t>Ydelse: Privat Børnepasning (0- 2 årige)</t>
  </si>
  <si>
    <t>148</t>
  </si>
  <si>
    <t>Overflytning til privat institutioner</t>
  </si>
  <si>
    <t>-47</t>
  </si>
  <si>
    <t>101</t>
  </si>
  <si>
    <t>Ydelse: Privat Børnepasning (3- 5 årige)</t>
  </si>
  <si>
    <t>-23</t>
  </si>
  <si>
    <t>78</t>
  </si>
  <si>
    <t>Ydelse: Dagplejen</t>
  </si>
  <si>
    <t>1080</t>
  </si>
  <si>
    <t>-25</t>
  </si>
  <si>
    <t>1012</t>
  </si>
  <si>
    <t>10338</t>
  </si>
  <si>
    <t>23</t>
  </si>
  <si>
    <t>25</t>
  </si>
  <si>
    <t>20</t>
  </si>
  <si>
    <t>10406</t>
  </si>
  <si>
    <t>17428</t>
  </si>
  <si>
    <t>-28</t>
  </si>
  <si>
    <t>1. maj børn</t>
  </si>
  <si>
    <t>-269</t>
  </si>
  <si>
    <t>17131</t>
  </si>
  <si>
    <t>Ydelse: Privat institutioner (0- 2 årige)</t>
  </si>
  <si>
    <t>0</t>
  </si>
  <si>
    <t>47</t>
  </si>
  <si>
    <t>Ydelse: Privat Institutioner (3- 5 årige)</t>
  </si>
  <si>
    <t>Ydelse: Specialbørnehaver og klubber</t>
  </si>
  <si>
    <t>205</t>
  </si>
  <si>
    <t>28</t>
  </si>
  <si>
    <t>233</t>
  </si>
  <si>
    <t>Ydelse: Private SFO</t>
  </si>
  <si>
    <t xml:space="preserve">mængdeopskrivning </t>
  </si>
  <si>
    <t xml:space="preserve">mængdenedskrivning </t>
  </si>
  <si>
    <t xml:space="preserve">Ydelse: Klubber </t>
  </si>
  <si>
    <t>Ydelse: Fritidshjem - special</t>
  </si>
  <si>
    <t>Ydelse: Klubber - special</t>
  </si>
  <si>
    <t>44.673</t>
  </si>
  <si>
    <t>aktivitetstilpasning</t>
  </si>
  <si>
    <t>-280</t>
  </si>
  <si>
    <t>280</t>
  </si>
  <si>
    <t>44.393</t>
  </si>
  <si>
    <t>Ydelse:Specialundervisning</t>
  </si>
  <si>
    <t>1670</t>
  </si>
  <si>
    <t>-11</t>
  </si>
  <si>
    <t>11</t>
  </si>
  <si>
    <t>1659</t>
  </si>
  <si>
    <t>Ydelse: Ungdommens uddannelsesvejledning</t>
  </si>
  <si>
    <t>48259</t>
  </si>
  <si>
    <t>47.979</t>
  </si>
  <si>
    <t>Mængde i ombrudt budget (2006 p/l)</t>
  </si>
  <si>
    <t>45.429</t>
  </si>
  <si>
    <t>45.149</t>
  </si>
  <si>
    <t>88.199</t>
  </si>
  <si>
    <t>87415</t>
  </si>
  <si>
    <t>87.906</t>
  </si>
  <si>
    <t>Ydelse: Natur- og miljøtilbud</t>
  </si>
  <si>
    <t>33.497 / 21.361</t>
  </si>
  <si>
    <t>Omflytning af pladser</t>
  </si>
  <si>
    <t xml:space="preserve">-163 </t>
  </si>
  <si>
    <t>Overførsel fra SOF</t>
  </si>
  <si>
    <t>13</t>
  </si>
</sst>
</file>

<file path=xl/styles.xml><?xml version="1.0" encoding="utf-8"?>
<styleSheet xmlns="http://schemas.openxmlformats.org/spreadsheetml/2006/main">
  <numFmts count="8">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s>
  <fonts count="14">
    <font>
      <sz val="10"/>
      <name val="Arial"/>
      <family val="0"/>
    </font>
    <font>
      <b/>
      <sz val="14"/>
      <name val="Times New Roman"/>
      <family val="1"/>
    </font>
    <font>
      <sz val="10"/>
      <name val="Times New Roman"/>
      <family val="1"/>
    </font>
    <font>
      <b/>
      <sz val="10"/>
      <name val="Times New Roman"/>
      <family val="1"/>
    </font>
    <font>
      <sz val="8"/>
      <name val="Arial"/>
      <family val="0"/>
    </font>
    <font>
      <b/>
      <i/>
      <sz val="10"/>
      <name val="Times New Roman"/>
      <family val="1"/>
    </font>
    <font>
      <b/>
      <sz val="10"/>
      <name val="Arial"/>
      <family val="2"/>
    </font>
    <font>
      <i/>
      <sz val="10"/>
      <name val="Arial"/>
      <family val="0"/>
    </font>
    <font>
      <sz val="8"/>
      <name val="Times New Roman"/>
      <family val="1"/>
    </font>
    <font>
      <sz val="12"/>
      <name val="Times New Roman"/>
      <family val="1"/>
    </font>
    <font>
      <sz val="8"/>
      <color indexed="8"/>
      <name val="Times New Roman"/>
      <family val="1"/>
    </font>
    <font>
      <i/>
      <sz val="7"/>
      <name val="Arial"/>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13"/>
        <bgColor indexed="64"/>
      </patternFill>
    </fill>
    <fill>
      <patternFill patternType="solid">
        <fgColor indexed="9"/>
        <bgColor indexed="64"/>
      </patternFill>
    </fill>
  </fills>
  <borders count="27">
    <border>
      <left/>
      <right/>
      <top/>
      <bottom/>
      <diagonal/>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cellStyleXfs>
  <cellXfs count="165">
    <xf numFmtId="0" fontId="0" fillId="0" borderId="0" xfId="0" applyAlignment="1">
      <alignment/>
    </xf>
    <xf numFmtId="0" fontId="2" fillId="0" borderId="0" xfId="0" applyFont="1" applyAlignment="1">
      <alignment/>
    </xf>
    <xf numFmtId="0" fontId="3" fillId="0" borderId="0" xfId="0" applyFont="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3" fontId="3"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3" fontId="2" fillId="0" borderId="1" xfId="0" applyNumberFormat="1" applyFont="1" applyBorder="1" applyAlignment="1">
      <alignment horizontal="center" vertical="center" wrapText="1"/>
    </xf>
    <xf numFmtId="0" fontId="5" fillId="2" borderId="0" xfId="0" applyFont="1" applyFill="1" applyAlignment="1">
      <alignment/>
    </xf>
    <xf numFmtId="0" fontId="3"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Fill="1" applyBorder="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3" fillId="0" borderId="5" xfId="0" applyFont="1" applyBorder="1" applyAlignment="1">
      <alignment horizontal="left" vertical="center" wrapText="1"/>
    </xf>
    <xf numFmtId="3" fontId="3" fillId="0" borderId="6" xfId="0" applyNumberFormat="1" applyFont="1" applyBorder="1" applyAlignment="1">
      <alignment horizontal="center" vertical="center"/>
    </xf>
    <xf numFmtId="0" fontId="2" fillId="0" borderId="5" xfId="0" applyFont="1" applyFill="1" applyBorder="1" applyAlignment="1">
      <alignment horizontal="left" vertical="center" wrapText="1"/>
    </xf>
    <xf numFmtId="0" fontId="6" fillId="0" borderId="7" xfId="0" applyFont="1" applyBorder="1" applyAlignment="1">
      <alignment/>
    </xf>
    <xf numFmtId="0" fontId="0" fillId="0" borderId="0" xfId="0" applyBorder="1" applyAlignment="1">
      <alignment/>
    </xf>
    <xf numFmtId="0" fontId="0" fillId="0" borderId="8" xfId="0" applyBorder="1" applyAlignment="1">
      <alignment/>
    </xf>
    <xf numFmtId="0" fontId="2" fillId="0" borderId="9" xfId="0" applyFont="1" applyFill="1" applyBorder="1" applyAlignment="1">
      <alignment horizontal="left" vertical="center" wrapText="1"/>
    </xf>
    <xf numFmtId="0" fontId="2" fillId="0" borderId="10" xfId="0" applyFont="1" applyBorder="1" applyAlignment="1">
      <alignment horizontal="center" vertical="center" wrapText="1"/>
    </xf>
    <xf numFmtId="3" fontId="2" fillId="0" borderId="10" xfId="0" applyNumberFormat="1" applyFont="1" applyBorder="1" applyAlignment="1">
      <alignment horizontal="center" vertical="center" wrapText="1"/>
    </xf>
    <xf numFmtId="0" fontId="2" fillId="0" borderId="11" xfId="0" applyFont="1" applyBorder="1" applyAlignment="1">
      <alignment horizontal="center" vertical="center"/>
    </xf>
    <xf numFmtId="0" fontId="2" fillId="0" borderId="7" xfId="0" applyFont="1" applyFill="1" applyBorder="1" applyAlignment="1">
      <alignment horizontal="left" vertical="center" wrapText="1"/>
    </xf>
    <xf numFmtId="0" fontId="2" fillId="0" borderId="0" xfId="0" applyFont="1" applyBorder="1" applyAlignment="1">
      <alignment horizontal="center" vertical="center" wrapText="1"/>
    </xf>
    <xf numFmtId="3" fontId="2" fillId="0" borderId="0" xfId="0" applyNumberFormat="1" applyFont="1" applyBorder="1" applyAlignment="1">
      <alignment horizontal="center" vertical="center" wrapText="1"/>
    </xf>
    <xf numFmtId="0" fontId="2" fillId="0" borderId="8" xfId="0" applyFont="1" applyBorder="1" applyAlignment="1">
      <alignment horizontal="center" vertical="center"/>
    </xf>
    <xf numFmtId="0" fontId="6" fillId="0" borderId="0" xfId="0" applyFont="1" applyAlignment="1">
      <alignment/>
    </xf>
    <xf numFmtId="49" fontId="3" fillId="0" borderId="3" xfId="0" applyNumberFormat="1" applyFont="1" applyBorder="1" applyAlignment="1">
      <alignment horizontal="center" vertical="center" wrapText="1"/>
    </xf>
    <xf numFmtId="49" fontId="3" fillId="0" borderId="2" xfId="0" applyNumberFormat="1" applyFont="1" applyBorder="1" applyAlignment="1">
      <alignment horizontal="center" vertical="center" wrapText="1"/>
    </xf>
    <xf numFmtId="0" fontId="0" fillId="0" borderId="1" xfId="0" applyBorder="1" applyAlignment="1">
      <alignment/>
    </xf>
    <xf numFmtId="49" fontId="3" fillId="0" borderId="4" xfId="0" applyNumberFormat="1" applyFont="1" applyBorder="1" applyAlignment="1">
      <alignment horizontal="center" vertical="center" wrapText="1"/>
    </xf>
    <xf numFmtId="0" fontId="0" fillId="0" borderId="6" xfId="0" applyBorder="1" applyAlignment="1">
      <alignment/>
    </xf>
    <xf numFmtId="0" fontId="0" fillId="0" borderId="7" xfId="0" applyBorder="1" applyAlignment="1">
      <alignment/>
    </xf>
    <xf numFmtId="0" fontId="2" fillId="0" borderId="9" xfId="0" applyFont="1" applyBorder="1" applyAlignment="1">
      <alignment horizontal="left" vertical="center" wrapText="1"/>
    </xf>
    <xf numFmtId="0" fontId="0" fillId="0" borderId="10" xfId="0" applyBorder="1" applyAlignment="1">
      <alignment/>
    </xf>
    <xf numFmtId="0" fontId="0" fillId="0" borderId="11" xfId="0" applyBorder="1" applyAlignment="1">
      <alignment/>
    </xf>
    <xf numFmtId="0" fontId="3" fillId="0" borderId="12" xfId="0" applyFont="1" applyBorder="1" applyAlignment="1">
      <alignment horizontal="left" vertical="center" wrapText="1"/>
    </xf>
    <xf numFmtId="0" fontId="2" fillId="0" borderId="13" xfId="0" applyFont="1" applyBorder="1" applyAlignment="1">
      <alignment horizontal="left" vertical="center" wrapText="1"/>
    </xf>
    <xf numFmtId="0" fontId="3" fillId="0" borderId="13" xfId="0" applyFont="1" applyBorder="1" applyAlignment="1">
      <alignment horizontal="left" vertical="center" wrapText="1"/>
    </xf>
    <xf numFmtId="0" fontId="2" fillId="0" borderId="1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6" fillId="0" borderId="0" xfId="0" applyFont="1" applyBorder="1" applyAlignment="1">
      <alignment/>
    </xf>
    <xf numFmtId="0" fontId="2" fillId="0" borderId="14" xfId="0" applyFont="1" applyFill="1" applyBorder="1" applyAlignment="1">
      <alignment horizontal="left" vertical="center" wrapText="1"/>
    </xf>
    <xf numFmtId="49" fontId="3" fillId="3" borderId="4" xfId="0" applyNumberFormat="1" applyFont="1" applyFill="1" applyBorder="1" applyAlignment="1">
      <alignment horizontal="center" vertical="center" wrapText="1"/>
    </xf>
    <xf numFmtId="0" fontId="0" fillId="3" borderId="6" xfId="0" applyFill="1" applyBorder="1" applyAlignment="1">
      <alignment/>
    </xf>
    <xf numFmtId="0" fontId="0" fillId="3" borderId="8" xfId="0" applyFill="1" applyBorder="1" applyAlignment="1">
      <alignment/>
    </xf>
    <xf numFmtId="0" fontId="0" fillId="3" borderId="11" xfId="0" applyFill="1" applyBorder="1" applyAlignment="1">
      <alignment/>
    </xf>
    <xf numFmtId="0" fontId="6" fillId="0" borderId="15" xfId="0" applyFont="1" applyBorder="1" applyAlignment="1">
      <alignment/>
    </xf>
    <xf numFmtId="0" fontId="7" fillId="0" borderId="7" xfId="0" applyFont="1" applyBorder="1" applyAlignment="1">
      <alignment/>
    </xf>
    <xf numFmtId="0" fontId="6" fillId="0" borderId="16" xfId="0" applyFont="1" applyBorder="1" applyAlignment="1">
      <alignment/>
    </xf>
    <xf numFmtId="0" fontId="0" fillId="0" borderId="17" xfId="0" applyBorder="1" applyAlignment="1">
      <alignment/>
    </xf>
    <xf numFmtId="0" fontId="0" fillId="0" borderId="18" xfId="0" applyBorder="1" applyAlignment="1">
      <alignment/>
    </xf>
    <xf numFmtId="49" fontId="0" fillId="0" borderId="17" xfId="0" applyNumberFormat="1" applyBorder="1" applyAlignment="1">
      <alignment/>
    </xf>
    <xf numFmtId="49" fontId="0" fillId="0" borderId="18" xfId="0" applyNumberFormat="1" applyBorder="1" applyAlignment="1">
      <alignment/>
    </xf>
    <xf numFmtId="49" fontId="0" fillId="0" borderId="19" xfId="0" applyNumberFormat="1" applyBorder="1" applyAlignment="1">
      <alignment/>
    </xf>
    <xf numFmtId="0" fontId="0" fillId="3" borderId="0" xfId="0" applyFill="1" applyAlignment="1">
      <alignment/>
    </xf>
    <xf numFmtId="0" fontId="3" fillId="0" borderId="20" xfId="0" applyFont="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Fill="1" applyBorder="1" applyAlignment="1">
      <alignment horizontal="center" vertical="center"/>
    </xf>
    <xf numFmtId="49" fontId="3" fillId="0" borderId="20"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3" borderId="23" xfId="0" applyNumberFormat="1" applyFont="1" applyFill="1" applyBorder="1" applyAlignment="1">
      <alignment horizontal="center" vertical="center" wrapText="1"/>
    </xf>
    <xf numFmtId="3" fontId="2" fillId="0" borderId="1" xfId="0" applyNumberFormat="1" applyFont="1" applyBorder="1" applyAlignment="1">
      <alignment horizontal="center" vertical="center"/>
    </xf>
    <xf numFmtId="49" fontId="2" fillId="0" borderId="5" xfId="0" applyNumberFormat="1" applyFont="1" applyBorder="1" applyAlignment="1">
      <alignment horizontal="left" vertical="center" wrapText="1"/>
    </xf>
    <xf numFmtId="3" fontId="2" fillId="3" borderId="5" xfId="0" applyNumberFormat="1"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xf>
    <xf numFmtId="3" fontId="2" fillId="3" borderId="1" xfId="0" applyNumberFormat="1" applyFont="1" applyFill="1" applyBorder="1" applyAlignment="1">
      <alignment horizontal="center" vertical="center"/>
    </xf>
    <xf numFmtId="49" fontId="3"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3" fontId="0" fillId="0" borderId="1" xfId="0" applyNumberFormat="1" applyBorder="1" applyAlignment="1">
      <alignment/>
    </xf>
    <xf numFmtId="0" fontId="2" fillId="0" borderId="5" xfId="0" applyFont="1" applyBorder="1" applyAlignment="1">
      <alignment horizontal="center" vertical="center" wrapText="1"/>
    </xf>
    <xf numFmtId="3" fontId="2" fillId="0" borderId="5" xfId="0" applyNumberFormat="1" applyFont="1" applyBorder="1" applyAlignment="1">
      <alignment horizontal="left" vertical="center" wrapText="1"/>
    </xf>
    <xf numFmtId="0" fontId="2" fillId="3" borderId="5" xfId="0" applyFont="1" applyFill="1" applyBorder="1" applyAlignment="1">
      <alignment horizontal="left" vertical="center" wrapText="1"/>
    </xf>
    <xf numFmtId="0" fontId="2" fillId="3" borderId="1" xfId="0" applyFont="1" applyFill="1" applyBorder="1" applyAlignment="1">
      <alignment horizontal="center" vertical="center" wrapText="1"/>
    </xf>
    <xf numFmtId="49" fontId="3" fillId="0" borderId="5" xfId="0" applyNumberFormat="1" applyFont="1" applyBorder="1" applyAlignment="1">
      <alignment horizontal="left" vertical="center" wrapText="1"/>
    </xf>
    <xf numFmtId="0" fontId="9" fillId="0" borderId="0" xfId="0" applyFont="1" applyFill="1" applyBorder="1" applyAlignment="1">
      <alignment horizontal="left" vertical="center"/>
    </xf>
    <xf numFmtId="0" fontId="2" fillId="0" borderId="20" xfId="0" applyFont="1" applyBorder="1" applyAlignment="1">
      <alignment horizontal="left" vertical="center" wrapText="1"/>
    </xf>
    <xf numFmtId="0" fontId="2" fillId="3" borderId="13" xfId="0" applyFont="1" applyFill="1" applyBorder="1" applyAlignment="1">
      <alignment horizontal="left" vertical="center" wrapText="1"/>
    </xf>
    <xf numFmtId="0" fontId="2" fillId="0" borderId="13" xfId="0" applyFont="1" applyBorder="1" applyAlignment="1">
      <alignment horizontal="center" vertical="center" wrapText="1"/>
    </xf>
    <xf numFmtId="0" fontId="8" fillId="0" borderId="1" xfId="0" applyFont="1" applyBorder="1" applyAlignment="1">
      <alignment horizontal="justify"/>
    </xf>
    <xf numFmtId="0" fontId="8" fillId="0" borderId="13" xfId="0" applyFont="1" applyBorder="1" applyAlignment="1">
      <alignment horizontal="justify"/>
    </xf>
    <xf numFmtId="3" fontId="0" fillId="0" borderId="17" xfId="0" applyNumberFormat="1" applyBorder="1" applyAlignment="1">
      <alignment horizontal="right"/>
    </xf>
    <xf numFmtId="3" fontId="0" fillId="0" borderId="18" xfId="0" applyNumberFormat="1" applyBorder="1" applyAlignment="1">
      <alignment/>
    </xf>
    <xf numFmtId="0" fontId="7" fillId="0" borderId="7" xfId="0" applyFont="1" applyFill="1" applyBorder="1" applyAlignment="1">
      <alignment/>
    </xf>
    <xf numFmtId="0" fontId="6" fillId="0" borderId="24" xfId="0" applyFont="1" applyBorder="1" applyAlignment="1">
      <alignment/>
    </xf>
    <xf numFmtId="3" fontId="6" fillId="0" borderId="19" xfId="0" applyNumberFormat="1" applyFont="1" applyBorder="1" applyAlignment="1">
      <alignment horizontal="right"/>
    </xf>
    <xf numFmtId="0" fontId="6" fillId="0" borderId="17" xfId="0" applyFont="1" applyBorder="1" applyAlignment="1">
      <alignment/>
    </xf>
    <xf numFmtId="0" fontId="7" fillId="0" borderId="18" xfId="0" applyFont="1" applyBorder="1" applyAlignment="1">
      <alignment/>
    </xf>
    <xf numFmtId="3" fontId="0" fillId="0" borderId="18" xfId="0" applyNumberFormat="1" applyBorder="1" applyAlignment="1">
      <alignment horizontal="right"/>
    </xf>
    <xf numFmtId="0" fontId="0" fillId="0" borderId="18" xfId="0" applyNumberFormat="1" applyBorder="1" applyAlignment="1">
      <alignment horizontal="right"/>
    </xf>
    <xf numFmtId="0" fontId="7" fillId="0" borderId="18" xfId="0" applyFont="1" applyFill="1" applyBorder="1" applyAlignment="1">
      <alignment/>
    </xf>
    <xf numFmtId="3" fontId="0" fillId="0" borderId="24" xfId="0" applyNumberFormat="1" applyBorder="1" applyAlignment="1">
      <alignment/>
    </xf>
    <xf numFmtId="0" fontId="11" fillId="0" borderId="18" xfId="0" applyFont="1" applyFill="1" applyBorder="1" applyAlignment="1">
      <alignment wrapText="1"/>
    </xf>
    <xf numFmtId="3" fontId="0" fillId="0" borderId="18" xfId="0" applyNumberFormat="1" applyFill="1" applyBorder="1" applyAlignment="1">
      <alignment horizontal="right"/>
    </xf>
    <xf numFmtId="3" fontId="0" fillId="0" borderId="18" xfId="0" applyNumberFormat="1" applyFont="1" applyFill="1" applyBorder="1" applyAlignment="1">
      <alignment horizontal="right"/>
    </xf>
    <xf numFmtId="0" fontId="6" fillId="0" borderId="25" xfId="0" applyFont="1" applyBorder="1" applyAlignment="1">
      <alignment/>
    </xf>
    <xf numFmtId="0" fontId="0" fillId="0" borderId="17" xfId="0" applyBorder="1" applyAlignment="1">
      <alignment horizontal="right"/>
    </xf>
    <xf numFmtId="0" fontId="0" fillId="0" borderId="18" xfId="0" applyBorder="1" applyAlignment="1">
      <alignment horizontal="right"/>
    </xf>
    <xf numFmtId="0" fontId="7" fillId="0" borderId="0" xfId="0" applyFont="1" applyFill="1" applyBorder="1" applyAlignment="1">
      <alignment/>
    </xf>
    <xf numFmtId="0" fontId="6" fillId="0" borderId="25" xfId="0" applyFont="1" applyFill="1" applyBorder="1" applyAlignment="1">
      <alignment/>
    </xf>
    <xf numFmtId="3" fontId="6" fillId="0" borderId="24" xfId="0" applyNumberFormat="1" applyFont="1" applyFill="1" applyBorder="1" applyAlignment="1">
      <alignment horizontal="right"/>
    </xf>
    <xf numFmtId="49" fontId="0" fillId="0" borderId="0" xfId="0" applyNumberFormat="1" applyBorder="1" applyAlignment="1">
      <alignment horizontal="right"/>
    </xf>
    <xf numFmtId="0" fontId="0" fillId="0" borderId="0" xfId="0" applyAlignment="1">
      <alignment horizontal="right"/>
    </xf>
    <xf numFmtId="49" fontId="0" fillId="0" borderId="18" xfId="0" applyNumberFormat="1" applyBorder="1" applyAlignment="1">
      <alignment horizontal="right"/>
    </xf>
    <xf numFmtId="3" fontId="6" fillId="0" borderId="24" xfId="0" applyNumberFormat="1" applyFont="1" applyBorder="1" applyAlignment="1">
      <alignment horizontal="right"/>
    </xf>
    <xf numFmtId="0" fontId="0" fillId="0" borderId="0" xfId="0" applyFont="1" applyBorder="1" applyAlignment="1">
      <alignment/>
    </xf>
    <xf numFmtId="0" fontId="0" fillId="0" borderId="19" xfId="0" applyBorder="1" applyAlignment="1">
      <alignment/>
    </xf>
    <xf numFmtId="3" fontId="6" fillId="0" borderId="0" xfId="0" applyNumberFormat="1" applyFont="1" applyBorder="1" applyAlignment="1">
      <alignment horizontal="right"/>
    </xf>
    <xf numFmtId="49" fontId="6" fillId="0" borderId="0" xfId="0" applyNumberFormat="1" applyFont="1" applyBorder="1" applyAlignment="1">
      <alignment horizontal="right"/>
    </xf>
    <xf numFmtId="0" fontId="6" fillId="3" borderId="15" xfId="0" applyFont="1" applyFill="1" applyBorder="1" applyAlignment="1">
      <alignment/>
    </xf>
    <xf numFmtId="0" fontId="0" fillId="3" borderId="17" xfId="0" applyFill="1" applyBorder="1" applyAlignment="1">
      <alignment horizontal="right"/>
    </xf>
    <xf numFmtId="0" fontId="0" fillId="3" borderId="7" xfId="0" applyFill="1" applyBorder="1" applyAlignment="1">
      <alignment/>
    </xf>
    <xf numFmtId="0" fontId="0" fillId="3" borderId="18" xfId="0" applyFill="1" applyBorder="1" applyAlignment="1">
      <alignment horizontal="right"/>
    </xf>
    <xf numFmtId="3" fontId="0" fillId="3" borderId="17" xfId="0" applyNumberFormat="1" applyFill="1" applyBorder="1" applyAlignment="1">
      <alignment horizontal="right"/>
    </xf>
    <xf numFmtId="0" fontId="7" fillId="3" borderId="7" xfId="0" applyFont="1" applyFill="1" applyBorder="1" applyAlignment="1">
      <alignment/>
    </xf>
    <xf numFmtId="1" fontId="0" fillId="3" borderId="18" xfId="0" applyNumberFormat="1" applyFill="1" applyBorder="1" applyAlignment="1">
      <alignment horizontal="right"/>
    </xf>
    <xf numFmtId="0" fontId="0" fillId="3" borderId="18" xfId="0" applyNumberFormat="1" applyFill="1" applyBorder="1" applyAlignment="1">
      <alignment horizontal="right"/>
    </xf>
    <xf numFmtId="2" fontId="0" fillId="3" borderId="18" xfId="0" applyNumberFormat="1" applyFill="1" applyBorder="1" applyAlignment="1">
      <alignment horizontal="right"/>
    </xf>
    <xf numFmtId="0" fontId="6" fillId="3" borderId="25" xfId="0" applyFont="1" applyFill="1" applyBorder="1" applyAlignment="1">
      <alignment/>
    </xf>
    <xf numFmtId="49" fontId="6" fillId="3" borderId="24" xfId="0" applyNumberFormat="1" applyFont="1" applyFill="1" applyBorder="1" applyAlignment="1">
      <alignment horizontal="right"/>
    </xf>
    <xf numFmtId="49" fontId="0" fillId="3" borderId="17" xfId="0" applyNumberFormat="1" applyFill="1" applyBorder="1" applyAlignment="1">
      <alignment horizontal="right"/>
    </xf>
    <xf numFmtId="49" fontId="0" fillId="3" borderId="18" xfId="0" applyNumberFormat="1" applyFill="1" applyBorder="1" applyAlignment="1">
      <alignment horizontal="right"/>
    </xf>
    <xf numFmtId="3" fontId="0" fillId="3" borderId="18" xfId="0" applyNumberFormat="1" applyFill="1" applyBorder="1" applyAlignment="1">
      <alignment horizontal="right"/>
    </xf>
    <xf numFmtId="3" fontId="6" fillId="3" borderId="24" xfId="0" applyNumberFormat="1" applyFont="1" applyFill="1" applyBorder="1" applyAlignment="1">
      <alignment horizontal="right"/>
    </xf>
    <xf numFmtId="0" fontId="0" fillId="3" borderId="0" xfId="0" applyFill="1" applyAlignment="1">
      <alignment horizontal="right"/>
    </xf>
    <xf numFmtId="3" fontId="0" fillId="3" borderId="18" xfId="0" applyNumberFormat="1" applyFill="1" applyBorder="1" applyAlignment="1">
      <alignment/>
    </xf>
    <xf numFmtId="0" fontId="6" fillId="3" borderId="7" xfId="0" applyFont="1" applyFill="1" applyBorder="1" applyAlignment="1">
      <alignment/>
    </xf>
    <xf numFmtId="49" fontId="6" fillId="3" borderId="18" xfId="0" applyNumberFormat="1" applyFont="1" applyFill="1" applyBorder="1" applyAlignment="1">
      <alignment horizontal="right"/>
    </xf>
    <xf numFmtId="49" fontId="0" fillId="0" borderId="24" xfId="0" applyNumberFormat="1" applyBorder="1" applyAlignment="1">
      <alignment/>
    </xf>
    <xf numFmtId="0" fontId="6" fillId="0" borderId="18" xfId="0" applyFont="1" applyBorder="1" applyAlignment="1">
      <alignment/>
    </xf>
    <xf numFmtId="3" fontId="0" fillId="0" borderId="19" xfId="0" applyNumberFormat="1" applyBorder="1" applyAlignment="1">
      <alignment horizontal="right"/>
    </xf>
    <xf numFmtId="3" fontId="0" fillId="0" borderId="0" xfId="0" applyNumberFormat="1" applyBorder="1" applyAlignment="1">
      <alignment horizontal="right"/>
    </xf>
    <xf numFmtId="49" fontId="0" fillId="3" borderId="24" xfId="0" applyNumberFormat="1" applyFill="1" applyBorder="1" applyAlignment="1">
      <alignment horizontal="right"/>
    </xf>
    <xf numFmtId="0" fontId="6" fillId="3" borderId="0" xfId="0" applyFont="1" applyFill="1" applyBorder="1" applyAlignment="1">
      <alignment/>
    </xf>
    <xf numFmtId="49" fontId="0" fillId="3" borderId="0" xfId="0" applyNumberFormat="1" applyFill="1" applyBorder="1" applyAlignment="1">
      <alignment horizontal="right"/>
    </xf>
    <xf numFmtId="0" fontId="6" fillId="3" borderId="16" xfId="0" applyFont="1" applyFill="1" applyBorder="1" applyAlignment="1">
      <alignment/>
    </xf>
    <xf numFmtId="49" fontId="6" fillId="3" borderId="19" xfId="0" applyNumberFormat="1" applyFont="1" applyFill="1" applyBorder="1" applyAlignment="1">
      <alignment horizontal="right"/>
    </xf>
    <xf numFmtId="49" fontId="0" fillId="3" borderId="26" xfId="0" applyNumberFormat="1" applyFill="1" applyBorder="1" applyAlignment="1">
      <alignment horizontal="right"/>
    </xf>
    <xf numFmtId="1" fontId="0" fillId="3" borderId="18" xfId="0" applyNumberFormat="1" applyFill="1" applyBorder="1" applyAlignment="1">
      <alignment/>
    </xf>
    <xf numFmtId="0" fontId="2" fillId="3" borderId="5" xfId="0" applyFont="1" applyFill="1" applyBorder="1" applyAlignment="1">
      <alignment horizontal="center" vertical="center" wrapText="1"/>
    </xf>
    <xf numFmtId="49" fontId="0" fillId="0" borderId="18" xfId="0" applyNumberFormat="1" applyBorder="1" applyAlignment="1">
      <alignment/>
    </xf>
    <xf numFmtId="0" fontId="10" fillId="0" borderId="24" xfId="0" applyFont="1" applyBorder="1" applyAlignment="1">
      <alignment wrapText="1"/>
    </xf>
    <xf numFmtId="0" fontId="0" fillId="0" borderId="24" xfId="0" applyBorder="1" applyAlignment="1">
      <alignment wrapText="1"/>
    </xf>
    <xf numFmtId="0" fontId="8" fillId="0" borderId="24" xfId="0" applyFont="1" applyBorder="1" applyAlignment="1">
      <alignment horizontal="justify" wrapText="1"/>
    </xf>
    <xf numFmtId="0" fontId="4" fillId="0" borderId="24" xfId="0" applyFont="1" applyBorder="1" applyAlignment="1">
      <alignment wrapText="1"/>
    </xf>
    <xf numFmtId="0" fontId="8" fillId="0" borderId="17" xfId="0" applyFont="1" applyBorder="1" applyAlignment="1">
      <alignment horizontal="justify" wrapText="1"/>
    </xf>
    <xf numFmtId="0" fontId="8" fillId="0" borderId="19" xfId="0" applyFont="1" applyBorder="1" applyAlignment="1">
      <alignment horizontal="justify" wrapText="1"/>
    </xf>
    <xf numFmtId="0" fontId="1" fillId="0" borderId="0" xfId="0" applyFont="1" applyAlignment="1">
      <alignment wrapText="1"/>
    </xf>
    <xf numFmtId="0" fontId="1" fillId="0" borderId="0" xfId="0" applyFont="1" applyAlignment="1">
      <alignment/>
    </xf>
    <xf numFmtId="0" fontId="6" fillId="0" borderId="0" xfId="0" applyFont="1" applyAlignment="1">
      <alignment wrapText="1"/>
    </xf>
    <xf numFmtId="0" fontId="0" fillId="0" borderId="0" xfId="0" applyFont="1" applyAlignment="1">
      <alignment/>
    </xf>
    <xf numFmtId="0" fontId="8" fillId="0" borderId="24" xfId="0" applyNumberFormat="1" applyFont="1" applyBorder="1" applyAlignment="1">
      <alignment wrapText="1"/>
    </xf>
    <xf numFmtId="0" fontId="2" fillId="0" borderId="24" xfId="0" applyFont="1" applyBorder="1" applyAlignment="1">
      <alignment wrapText="1"/>
    </xf>
    <xf numFmtId="49" fontId="6" fillId="0" borderId="0" xfId="0" applyNumberFormat="1" applyFont="1" applyAlignment="1">
      <alignment wrapText="1"/>
    </xf>
  </cellXfs>
  <cellStyles count="8">
    <cellStyle name="Normal" xfId="0"/>
    <cellStyle name="Comma" xfId="15"/>
    <cellStyle name="Comma [0]" xfId="16"/>
    <cellStyle name="Currency [0]" xfId="17"/>
    <cellStyle name="Followed Hyperlink" xfId="18"/>
    <cellStyle name="Hyperlink" xfId="19"/>
    <cellStyle name="Percent"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es82\Lokale%20indstillinger\Temporary%20Internet%20Files\OLK72C\Dagtilbud\Fejebakkeberegning%20hvalen%20oktober%202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 til udregning af priser"/>
      <sheetName val="Tabel til udregning af mængder"/>
      <sheetName val="Reduktion af 5.14"/>
      <sheetName val="Ark3"/>
    </sheetNames>
    <sheetDataSet>
      <sheetData sheetId="0">
        <row r="31">
          <cell r="B31">
            <v>-1789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52"/>
  <sheetViews>
    <sheetView workbookViewId="0" topLeftCell="A25">
      <selection activeCell="F27" sqref="F27"/>
    </sheetView>
  </sheetViews>
  <sheetFormatPr defaultColWidth="9.140625" defaultRowHeight="12.75"/>
  <cols>
    <col min="1" max="1" width="13.7109375" style="0" customWidth="1"/>
    <col min="2" max="2" width="15.8515625" style="0" customWidth="1"/>
    <col min="3" max="3" width="15.421875" style="0" customWidth="1"/>
    <col min="4" max="4" width="11.421875" style="0" customWidth="1"/>
    <col min="5" max="5" width="18.00390625" style="0" customWidth="1"/>
    <col min="6" max="6" width="35.421875" style="0" customWidth="1"/>
    <col min="7" max="7" width="15.00390625" style="0" customWidth="1"/>
    <col min="8" max="8" width="14.57421875" style="0" customWidth="1"/>
    <col min="9" max="9" width="15.00390625" style="0" customWidth="1"/>
    <col min="10" max="10" width="13.140625" style="0" customWidth="1"/>
    <col min="11" max="11" width="19.140625" style="0" customWidth="1"/>
    <col min="12" max="12" width="13.00390625" style="0" customWidth="1"/>
    <col min="13" max="13" width="24.57421875" style="0" customWidth="1"/>
    <col min="14" max="14" width="13.00390625" style="0" customWidth="1"/>
  </cols>
  <sheetData>
    <row r="1" spans="1:6" ht="18.75">
      <c r="A1" s="158" t="s">
        <v>32</v>
      </c>
      <c r="B1" s="158"/>
      <c r="C1" s="159"/>
      <c r="D1" s="159"/>
      <c r="E1" s="159"/>
      <c r="F1" s="12" t="s">
        <v>66</v>
      </c>
    </row>
    <row r="2" spans="1:7" ht="12.75">
      <c r="A2" s="160" t="s">
        <v>5</v>
      </c>
      <c r="B2" s="160"/>
      <c r="C2" s="161"/>
      <c r="D2" s="161"/>
      <c r="E2" s="161"/>
      <c r="F2" s="1"/>
      <c r="G2" s="33" t="s">
        <v>6</v>
      </c>
    </row>
    <row r="3" spans="1:6" ht="13.5" thickBot="1">
      <c r="A3" s="2"/>
      <c r="B3" s="2"/>
      <c r="C3" s="3"/>
      <c r="D3" s="4"/>
      <c r="E3" s="4"/>
      <c r="F3" s="1"/>
    </row>
    <row r="4" spans="1:14" ht="83.25" customHeight="1">
      <c r="A4" s="13" t="s">
        <v>3</v>
      </c>
      <c r="B4" s="43" t="s">
        <v>13</v>
      </c>
      <c r="C4" s="14" t="s">
        <v>1</v>
      </c>
      <c r="D4" s="15" t="s">
        <v>2</v>
      </c>
      <c r="E4" s="14" t="s">
        <v>7</v>
      </c>
      <c r="F4" s="16" t="s">
        <v>4</v>
      </c>
      <c r="G4" s="35" t="s">
        <v>23</v>
      </c>
      <c r="H4" s="34" t="s">
        <v>22</v>
      </c>
      <c r="I4" s="34" t="s">
        <v>10</v>
      </c>
      <c r="J4" s="34" t="s">
        <v>11</v>
      </c>
      <c r="K4" s="34" t="s">
        <v>12</v>
      </c>
      <c r="L4" s="34" t="s">
        <v>8</v>
      </c>
      <c r="M4" s="37" t="s">
        <v>9</v>
      </c>
      <c r="N4" s="50" t="s">
        <v>15</v>
      </c>
    </row>
    <row r="5" spans="1:14" ht="83.25" customHeight="1" thickBot="1">
      <c r="A5" s="63"/>
      <c r="B5" s="64"/>
      <c r="C5" s="65"/>
      <c r="D5" s="66"/>
      <c r="E5" s="65"/>
      <c r="F5" s="67"/>
      <c r="G5" s="68"/>
      <c r="H5" s="69"/>
      <c r="I5" s="69"/>
      <c r="J5" s="69"/>
      <c r="K5" s="69"/>
      <c r="L5" s="69"/>
      <c r="M5" s="70"/>
      <c r="N5" s="71"/>
    </row>
    <row r="6" spans="1:14" ht="69.75" customHeight="1" thickBot="1">
      <c r="A6" s="17" t="s">
        <v>33</v>
      </c>
      <c r="B6" s="44" t="s">
        <v>67</v>
      </c>
      <c r="C6" s="7" t="s">
        <v>35</v>
      </c>
      <c r="D6" s="8" t="s">
        <v>36</v>
      </c>
      <c r="E6" s="72">
        <v>-1119</v>
      </c>
      <c r="F6" s="154" t="s">
        <v>70</v>
      </c>
      <c r="G6" s="17"/>
      <c r="H6" s="11"/>
      <c r="I6" s="8"/>
      <c r="J6" s="8"/>
      <c r="K6" s="36"/>
      <c r="L6" s="36"/>
      <c r="M6" s="38"/>
      <c r="N6" s="51" t="s">
        <v>37</v>
      </c>
    </row>
    <row r="7" spans="1:14" ht="64.5" thickBot="1">
      <c r="A7" s="17" t="s">
        <v>33</v>
      </c>
      <c r="B7" s="44" t="s">
        <v>38</v>
      </c>
      <c r="C7" s="7" t="s">
        <v>35</v>
      </c>
      <c r="D7" s="8" t="s">
        <v>39</v>
      </c>
      <c r="E7" s="72">
        <v>1119</v>
      </c>
      <c r="F7" s="155"/>
      <c r="G7" s="19" t="s">
        <v>40</v>
      </c>
      <c r="H7" s="11">
        <v>209284</v>
      </c>
      <c r="I7" s="6"/>
      <c r="J7" s="9"/>
      <c r="K7" s="36"/>
      <c r="L7" s="36"/>
      <c r="M7" s="38"/>
      <c r="N7" s="51" t="s">
        <v>37</v>
      </c>
    </row>
    <row r="8" spans="1:14" ht="62.25" customHeight="1" thickBot="1">
      <c r="A8" s="17" t="s">
        <v>41</v>
      </c>
      <c r="B8" s="44" t="s">
        <v>42</v>
      </c>
      <c r="C8" s="7" t="s">
        <v>35</v>
      </c>
      <c r="D8" s="8" t="s">
        <v>43</v>
      </c>
      <c r="E8" s="72">
        <v>-3806</v>
      </c>
      <c r="F8" s="162" t="s">
        <v>44</v>
      </c>
      <c r="G8" s="85"/>
      <c r="H8" s="7"/>
      <c r="I8" s="8"/>
      <c r="J8" s="10"/>
      <c r="K8" s="36"/>
      <c r="L8" s="36"/>
      <c r="M8" s="38"/>
      <c r="N8" s="51" t="s">
        <v>37</v>
      </c>
    </row>
    <row r="9" spans="1:14" ht="51.75" thickBot="1">
      <c r="A9" s="17" t="s">
        <v>41</v>
      </c>
      <c r="B9" s="44" t="s">
        <v>45</v>
      </c>
      <c r="C9" s="7" t="s">
        <v>35</v>
      </c>
      <c r="D9" s="8" t="s">
        <v>46</v>
      </c>
      <c r="E9" s="72">
        <v>3806</v>
      </c>
      <c r="F9" s="163"/>
      <c r="G9" s="19" t="s">
        <v>40</v>
      </c>
      <c r="H9" s="11">
        <v>117182</v>
      </c>
      <c r="I9" s="6"/>
      <c r="J9" s="9"/>
      <c r="K9" s="36"/>
      <c r="L9" s="36"/>
      <c r="M9" s="38"/>
      <c r="N9" s="51" t="s">
        <v>37</v>
      </c>
    </row>
    <row r="10" spans="1:14" ht="39" thickBot="1">
      <c r="A10" s="17" t="s">
        <v>47</v>
      </c>
      <c r="B10" s="44" t="s">
        <v>48</v>
      </c>
      <c r="C10" s="7" t="s">
        <v>35</v>
      </c>
      <c r="D10" s="8" t="s">
        <v>49</v>
      </c>
      <c r="E10" s="72">
        <v>-1479</v>
      </c>
      <c r="F10" s="154" t="s">
        <v>50</v>
      </c>
      <c r="G10" s="19" t="s">
        <v>40</v>
      </c>
      <c r="H10" s="11">
        <v>212522</v>
      </c>
      <c r="I10" s="8">
        <v>28</v>
      </c>
      <c r="J10" s="72">
        <v>28</v>
      </c>
      <c r="K10" s="36"/>
      <c r="L10" s="36"/>
      <c r="M10" s="38"/>
      <c r="N10" s="51" t="s">
        <v>37</v>
      </c>
    </row>
    <row r="11" spans="1:14" ht="50.25" customHeight="1" thickBot="1">
      <c r="A11" s="17" t="s">
        <v>47</v>
      </c>
      <c r="B11" s="44" t="s">
        <v>45</v>
      </c>
      <c r="C11" s="7" t="s">
        <v>35</v>
      </c>
      <c r="D11" s="8" t="s">
        <v>46</v>
      </c>
      <c r="E11" s="72">
        <v>1479</v>
      </c>
      <c r="F11" s="153"/>
      <c r="G11" s="74"/>
      <c r="H11" s="75"/>
      <c r="I11" s="76"/>
      <c r="J11" s="77"/>
      <c r="K11" s="36"/>
      <c r="L11" s="36"/>
      <c r="M11" s="38"/>
      <c r="N11" s="51" t="s">
        <v>37</v>
      </c>
    </row>
    <row r="12" spans="1:14" ht="39" thickBot="1">
      <c r="A12" s="17" t="s">
        <v>47</v>
      </c>
      <c r="B12" s="44" t="s">
        <v>48</v>
      </c>
      <c r="C12" s="7" t="s">
        <v>35</v>
      </c>
      <c r="D12" s="8" t="s">
        <v>49</v>
      </c>
      <c r="E12" s="72">
        <v>-55</v>
      </c>
      <c r="F12" s="152" t="s">
        <v>51</v>
      </c>
      <c r="G12" s="73"/>
      <c r="H12" s="7"/>
      <c r="I12" s="7"/>
      <c r="J12" s="11"/>
      <c r="K12" s="36"/>
      <c r="L12" s="36"/>
      <c r="M12" s="38"/>
      <c r="N12" s="51" t="s">
        <v>37</v>
      </c>
    </row>
    <row r="13" spans="1:14" ht="39" thickBot="1">
      <c r="A13" s="17" t="s">
        <v>47</v>
      </c>
      <c r="B13" s="44" t="s">
        <v>52</v>
      </c>
      <c r="C13" s="7" t="s">
        <v>35</v>
      </c>
      <c r="D13" s="8" t="s">
        <v>39</v>
      </c>
      <c r="E13" s="72">
        <v>55</v>
      </c>
      <c r="F13" s="153"/>
      <c r="G13" s="17"/>
      <c r="H13" s="7"/>
      <c r="I13" s="7"/>
      <c r="J13" s="11"/>
      <c r="K13" s="36"/>
      <c r="L13" s="36"/>
      <c r="M13" s="38"/>
      <c r="N13" s="51" t="s">
        <v>37</v>
      </c>
    </row>
    <row r="14" spans="1:14" ht="66" customHeight="1" thickBot="1">
      <c r="A14" s="17" t="s">
        <v>53</v>
      </c>
      <c r="B14" s="44" t="s">
        <v>54</v>
      </c>
      <c r="C14" s="7" t="s">
        <v>55</v>
      </c>
      <c r="D14" s="8" t="s">
        <v>43</v>
      </c>
      <c r="E14" s="72">
        <v>-1200</v>
      </c>
      <c r="F14" s="152" t="s">
        <v>56</v>
      </c>
      <c r="G14" s="81" t="s">
        <v>57</v>
      </c>
      <c r="H14" s="79" t="s">
        <v>206</v>
      </c>
      <c r="I14" s="79" t="s">
        <v>208</v>
      </c>
      <c r="J14" s="72">
        <v>10744</v>
      </c>
      <c r="K14" s="36"/>
      <c r="L14" s="80"/>
      <c r="M14" s="38"/>
      <c r="N14" s="51" t="s">
        <v>37</v>
      </c>
    </row>
    <row r="15" spans="1:14" ht="63" customHeight="1" thickBot="1">
      <c r="A15" s="17" t="s">
        <v>53</v>
      </c>
      <c r="B15" s="44" t="s">
        <v>58</v>
      </c>
      <c r="C15" s="7" t="s">
        <v>55</v>
      </c>
      <c r="D15" s="8" t="s">
        <v>59</v>
      </c>
      <c r="E15" s="72">
        <v>1200</v>
      </c>
      <c r="F15" s="153"/>
      <c r="G15" s="150">
        <v>-65</v>
      </c>
      <c r="H15" s="11">
        <v>8975</v>
      </c>
      <c r="I15" s="7">
        <f>141+22</f>
        <v>163</v>
      </c>
      <c r="J15" s="72">
        <f>2781</f>
        <v>2781</v>
      </c>
      <c r="K15" s="36"/>
      <c r="L15" s="36"/>
      <c r="M15" s="38"/>
      <c r="N15" s="51" t="s">
        <v>37</v>
      </c>
    </row>
    <row r="16" spans="1:14" ht="42" customHeight="1" thickBot="1">
      <c r="A16" s="17" t="s">
        <v>60</v>
      </c>
      <c r="B16" s="44" t="s">
        <v>61</v>
      </c>
      <c r="C16" s="7" t="s">
        <v>55</v>
      </c>
      <c r="D16" s="8" t="s">
        <v>39</v>
      </c>
      <c r="E16" s="72">
        <v>-11880</v>
      </c>
      <c r="F16" s="152" t="s">
        <v>62</v>
      </c>
      <c r="G16" s="81" t="s">
        <v>57</v>
      </c>
      <c r="H16" s="79" t="s">
        <v>206</v>
      </c>
      <c r="I16" s="7"/>
      <c r="J16" s="78"/>
      <c r="K16" s="36"/>
      <c r="L16" s="36"/>
      <c r="M16" s="38"/>
      <c r="N16" s="51" t="s">
        <v>37</v>
      </c>
    </row>
    <row r="17" spans="1:14" ht="51.75" thickBot="1">
      <c r="A17" s="17" t="s">
        <v>60</v>
      </c>
      <c r="B17" s="44" t="s">
        <v>34</v>
      </c>
      <c r="C17" s="7" t="s">
        <v>55</v>
      </c>
      <c r="D17" s="8" t="s">
        <v>36</v>
      </c>
      <c r="E17" s="72">
        <v>11880</v>
      </c>
      <c r="F17" s="153"/>
      <c r="G17" s="82"/>
      <c r="H17" s="11"/>
      <c r="I17" s="7"/>
      <c r="J17" s="9"/>
      <c r="K17" s="36"/>
      <c r="L17" s="36"/>
      <c r="M17" s="38"/>
      <c r="N17" s="51" t="s">
        <v>37</v>
      </c>
    </row>
    <row r="18" spans="1:14" ht="51.75" thickBot="1">
      <c r="A18" s="17" t="s">
        <v>60</v>
      </c>
      <c r="B18" s="44" t="s">
        <v>48</v>
      </c>
      <c r="C18" s="7" t="s">
        <v>55</v>
      </c>
      <c r="D18" s="8" t="s">
        <v>49</v>
      </c>
      <c r="E18" s="72">
        <v>-10658</v>
      </c>
      <c r="F18" s="152" t="s">
        <v>63</v>
      </c>
      <c r="G18" s="17" t="s">
        <v>40</v>
      </c>
      <c r="H18" s="11">
        <v>21361</v>
      </c>
      <c r="I18" s="7"/>
      <c r="J18" s="9"/>
      <c r="K18" s="36"/>
      <c r="L18" s="36"/>
      <c r="M18" s="38"/>
      <c r="N18" s="51" t="s">
        <v>37</v>
      </c>
    </row>
    <row r="19" spans="1:14" ht="51.75" thickBot="1">
      <c r="A19" s="17" t="s">
        <v>60</v>
      </c>
      <c r="B19" s="44" t="s">
        <v>67</v>
      </c>
      <c r="C19" s="7" t="s">
        <v>55</v>
      </c>
      <c r="D19" s="8" t="s">
        <v>36</v>
      </c>
      <c r="E19" s="72">
        <v>10658</v>
      </c>
      <c r="F19" s="153"/>
      <c r="G19" s="73"/>
      <c r="H19" s="7"/>
      <c r="I19" s="7"/>
      <c r="J19" s="11"/>
      <c r="K19" s="36"/>
      <c r="L19" s="36"/>
      <c r="M19" s="38"/>
      <c r="N19" s="51" t="s">
        <v>37</v>
      </c>
    </row>
    <row r="20" spans="1:14" ht="81.75" customHeight="1" thickBot="1">
      <c r="A20" s="17" t="s">
        <v>41</v>
      </c>
      <c r="B20" s="44" t="s">
        <v>42</v>
      </c>
      <c r="C20" s="7" t="s">
        <v>55</v>
      </c>
      <c r="D20" s="8" t="s">
        <v>43</v>
      </c>
      <c r="E20" s="72">
        <v>-53140</v>
      </c>
      <c r="F20" s="154" t="s">
        <v>64</v>
      </c>
      <c r="G20" s="17"/>
      <c r="H20" s="11"/>
      <c r="I20" s="7"/>
      <c r="J20" s="11"/>
      <c r="K20" s="36"/>
      <c r="L20" s="36"/>
      <c r="M20" s="38"/>
      <c r="N20" s="51" t="s">
        <v>37</v>
      </c>
    </row>
    <row r="21" spans="1:14" ht="51.75" thickBot="1">
      <c r="A21" s="17" t="s">
        <v>41</v>
      </c>
      <c r="B21" s="44" t="s">
        <v>45</v>
      </c>
      <c r="C21" s="7" t="s">
        <v>55</v>
      </c>
      <c r="D21" s="8" t="s">
        <v>46</v>
      </c>
      <c r="E21" s="72">
        <v>53140</v>
      </c>
      <c r="F21" s="155"/>
      <c r="G21" s="81">
        <v>235</v>
      </c>
      <c r="H21" s="11">
        <v>33497</v>
      </c>
      <c r="I21" s="7"/>
      <c r="J21" s="9"/>
      <c r="K21" s="36"/>
      <c r="L21" s="80"/>
      <c r="M21" s="38"/>
      <c r="N21" s="51" t="s">
        <v>37</v>
      </c>
    </row>
    <row r="22" spans="1:14" ht="25.5">
      <c r="A22" s="17" t="s">
        <v>65</v>
      </c>
      <c r="B22" s="44" t="s">
        <v>52</v>
      </c>
      <c r="C22" s="7" t="s">
        <v>55</v>
      </c>
      <c r="D22" s="8" t="s">
        <v>39</v>
      </c>
      <c r="E22" s="72">
        <v>-2664</v>
      </c>
      <c r="F22" s="156" t="s">
        <v>68</v>
      </c>
      <c r="G22" s="17"/>
      <c r="H22" s="11"/>
      <c r="I22" s="7"/>
      <c r="J22" s="11"/>
      <c r="K22" s="36"/>
      <c r="L22" s="36"/>
      <c r="M22" s="38"/>
      <c r="N22" s="51" t="s">
        <v>37</v>
      </c>
    </row>
    <row r="23" spans="1:14" ht="134.25" customHeight="1" thickBot="1">
      <c r="A23" s="17" t="s">
        <v>65</v>
      </c>
      <c r="B23" s="44" t="s">
        <v>52</v>
      </c>
      <c r="C23" s="7" t="s">
        <v>35</v>
      </c>
      <c r="D23" s="8" t="s">
        <v>39</v>
      </c>
      <c r="E23" s="72">
        <v>2664</v>
      </c>
      <c r="F23" s="157"/>
      <c r="G23" s="17"/>
      <c r="H23" s="11"/>
      <c r="I23" s="7"/>
      <c r="J23" s="11"/>
      <c r="K23" s="36"/>
      <c r="L23" s="36"/>
      <c r="M23" s="38"/>
      <c r="N23" s="51" t="s">
        <v>37</v>
      </c>
    </row>
    <row r="24" spans="1:14" ht="58.5" customHeight="1">
      <c r="A24" s="17" t="s">
        <v>65</v>
      </c>
      <c r="B24" s="44" t="s">
        <v>45</v>
      </c>
      <c r="C24" s="7" t="s">
        <v>55</v>
      </c>
      <c r="D24" s="8" t="s">
        <v>46</v>
      </c>
      <c r="E24" s="72">
        <v>-1240</v>
      </c>
      <c r="F24" s="156" t="s">
        <v>69</v>
      </c>
      <c r="G24" s="83"/>
      <c r="H24" s="75"/>
      <c r="I24" s="7"/>
      <c r="J24" s="11"/>
      <c r="K24" s="36"/>
      <c r="L24" s="36"/>
      <c r="M24" s="38"/>
      <c r="N24" s="51" t="s">
        <v>37</v>
      </c>
    </row>
    <row r="25" spans="1:14" ht="58.5" customHeight="1" thickBot="1">
      <c r="A25" s="17" t="s">
        <v>65</v>
      </c>
      <c r="B25" s="44" t="s">
        <v>45</v>
      </c>
      <c r="C25" s="7" t="s">
        <v>35</v>
      </c>
      <c r="D25" s="8" t="s">
        <v>46</v>
      </c>
      <c r="E25" s="72">
        <v>1240</v>
      </c>
      <c r="F25" s="157"/>
      <c r="G25" s="83"/>
      <c r="H25" s="84"/>
      <c r="I25" s="7"/>
      <c r="J25" s="11"/>
      <c r="K25" s="36"/>
      <c r="L25" s="36"/>
      <c r="M25" s="38"/>
      <c r="N25" s="51" t="s">
        <v>37</v>
      </c>
    </row>
    <row r="26" spans="1:15" ht="12.75">
      <c r="A26" s="87" t="s">
        <v>73</v>
      </c>
      <c r="B26" s="44" t="s">
        <v>72</v>
      </c>
      <c r="C26" s="89" t="s">
        <v>72</v>
      </c>
      <c r="D26" s="7" t="s">
        <v>74</v>
      </c>
      <c r="E26" s="11">
        <v>-4300</v>
      </c>
      <c r="F26" s="90" t="s">
        <v>75</v>
      </c>
      <c r="G26" s="88">
        <v>-98</v>
      </c>
      <c r="H26" s="75">
        <v>47507</v>
      </c>
      <c r="J26" s="7"/>
      <c r="K26" s="11"/>
      <c r="L26" s="36"/>
      <c r="M26" s="36"/>
      <c r="N26" s="38"/>
      <c r="O26" s="51" t="s">
        <v>37</v>
      </c>
    </row>
    <row r="27" spans="1:15" ht="25.5">
      <c r="A27" s="87" t="s">
        <v>73</v>
      </c>
      <c r="B27" s="44" t="s">
        <v>76</v>
      </c>
      <c r="C27" s="89" t="s">
        <v>76</v>
      </c>
      <c r="D27" s="7" t="s">
        <v>77</v>
      </c>
      <c r="E27" s="11">
        <v>4300</v>
      </c>
      <c r="F27" s="90" t="s">
        <v>75</v>
      </c>
      <c r="G27" s="91"/>
      <c r="H27" s="88"/>
      <c r="I27" s="84"/>
      <c r="J27" s="7"/>
      <c r="K27" s="11"/>
      <c r="L27" s="36"/>
      <c r="M27" s="36"/>
      <c r="N27" s="38"/>
      <c r="O27" s="51"/>
    </row>
    <row r="28" spans="1:14" ht="12.75">
      <c r="A28" s="17"/>
      <c r="B28" s="44"/>
      <c r="C28" s="7"/>
      <c r="D28" s="7"/>
      <c r="E28" s="11"/>
      <c r="F28" s="18"/>
      <c r="G28" s="17"/>
      <c r="H28" s="7"/>
      <c r="I28" s="7"/>
      <c r="J28" s="11"/>
      <c r="K28" s="36"/>
      <c r="L28" s="36"/>
      <c r="M28" s="38"/>
      <c r="N28" s="51"/>
    </row>
    <row r="29" spans="1:14" ht="12.75">
      <c r="A29" s="17"/>
      <c r="B29" s="44"/>
      <c r="C29" s="7"/>
      <c r="D29" s="7"/>
      <c r="E29" s="11"/>
      <c r="F29" s="18"/>
      <c r="G29" s="17"/>
      <c r="H29" s="7"/>
      <c r="I29" s="7"/>
      <c r="J29" s="11"/>
      <c r="K29" s="36"/>
      <c r="L29" s="36"/>
      <c r="M29" s="38"/>
      <c r="N29" s="51"/>
    </row>
    <row r="30" spans="1:14" ht="12.75">
      <c r="A30" s="21"/>
      <c r="B30" s="46"/>
      <c r="C30" s="7"/>
      <c r="D30" s="7"/>
      <c r="E30" s="11"/>
      <c r="F30" s="18"/>
      <c r="G30" s="21"/>
      <c r="H30" s="7"/>
      <c r="I30" s="7"/>
      <c r="J30" s="11"/>
      <c r="K30" s="36"/>
      <c r="L30" s="36"/>
      <c r="M30" s="38"/>
      <c r="N30" s="51"/>
    </row>
    <row r="31" spans="1:14" ht="12.75">
      <c r="A31" s="29"/>
      <c r="B31" s="47"/>
      <c r="C31" s="30"/>
      <c r="D31" s="30"/>
      <c r="E31" s="31"/>
      <c r="F31" s="32"/>
      <c r="G31" s="39"/>
      <c r="H31" s="23"/>
      <c r="I31" s="23"/>
      <c r="J31" s="23"/>
      <c r="K31" s="23"/>
      <c r="L31" s="23"/>
      <c r="M31" s="24"/>
      <c r="N31" s="52"/>
    </row>
    <row r="32" spans="1:14" ht="12.75">
      <c r="A32" s="22" t="s">
        <v>0</v>
      </c>
      <c r="B32" s="48"/>
      <c r="C32" s="23"/>
      <c r="D32" s="23"/>
      <c r="E32" s="23"/>
      <c r="F32" s="24"/>
      <c r="G32" s="39"/>
      <c r="H32" s="23"/>
      <c r="I32" s="23"/>
      <c r="J32" s="23"/>
      <c r="K32" s="23"/>
      <c r="L32" s="23"/>
      <c r="M32" s="24"/>
      <c r="N32" s="52"/>
    </row>
    <row r="33" spans="1:14" ht="12.75">
      <c r="A33" s="19"/>
      <c r="B33" s="45"/>
      <c r="C33" s="5"/>
      <c r="D33" s="6"/>
      <c r="E33" s="9"/>
      <c r="F33" s="20"/>
      <c r="G33" s="17"/>
      <c r="H33" s="7"/>
      <c r="I33" s="8"/>
      <c r="J33" s="8"/>
      <c r="K33" s="36"/>
      <c r="L33" s="36"/>
      <c r="M33" s="38"/>
      <c r="N33" s="51"/>
    </row>
    <row r="34" spans="1:14" ht="12.75">
      <c r="A34" s="17"/>
      <c r="B34" s="44"/>
      <c r="C34" s="7"/>
      <c r="D34" s="8"/>
      <c r="E34" s="10"/>
      <c r="F34" s="18"/>
      <c r="G34" s="19"/>
      <c r="H34" s="5"/>
      <c r="I34" s="6"/>
      <c r="J34" s="9"/>
      <c r="K34" s="36"/>
      <c r="L34" s="36"/>
      <c r="M34" s="38"/>
      <c r="N34" s="51"/>
    </row>
    <row r="35" spans="1:14" ht="12.75">
      <c r="A35" s="19"/>
      <c r="B35" s="45"/>
      <c r="C35" s="5"/>
      <c r="D35" s="6"/>
      <c r="E35" s="9"/>
      <c r="F35" s="20"/>
      <c r="G35" s="17"/>
      <c r="H35" s="7"/>
      <c r="I35" s="8"/>
      <c r="J35" s="10"/>
      <c r="K35" s="36"/>
      <c r="L35" s="36"/>
      <c r="M35" s="38"/>
      <c r="N35" s="51"/>
    </row>
    <row r="36" spans="1:14" ht="12.75">
      <c r="A36" s="17"/>
      <c r="B36" s="44"/>
      <c r="C36" s="7"/>
      <c r="D36" s="7"/>
      <c r="E36" s="11"/>
      <c r="F36" s="18"/>
      <c r="G36" s="19"/>
      <c r="H36" s="5"/>
      <c r="I36" s="6"/>
      <c r="J36" s="9"/>
      <c r="K36" s="36"/>
      <c r="L36" s="36"/>
      <c r="M36" s="38"/>
      <c r="N36" s="51"/>
    </row>
    <row r="37" spans="1:14" ht="12.75">
      <c r="A37" s="17"/>
      <c r="B37" s="44"/>
      <c r="C37" s="7"/>
      <c r="D37" s="7"/>
      <c r="E37" s="11"/>
      <c r="F37" s="18"/>
      <c r="G37" s="17"/>
      <c r="H37" s="7"/>
      <c r="I37" s="7"/>
      <c r="J37" s="11"/>
      <c r="K37" s="36"/>
      <c r="L37" s="36"/>
      <c r="M37" s="38"/>
      <c r="N37" s="51"/>
    </row>
    <row r="38" spans="1:14" ht="13.5" thickBot="1">
      <c r="A38" s="25"/>
      <c r="B38" s="49"/>
      <c r="C38" s="26"/>
      <c r="D38" s="26"/>
      <c r="E38" s="27"/>
      <c r="F38" s="28"/>
      <c r="G38" s="40"/>
      <c r="H38" s="26"/>
      <c r="I38" s="26"/>
      <c r="J38" s="27"/>
      <c r="K38" s="41"/>
      <c r="L38" s="41"/>
      <c r="M38" s="42"/>
      <c r="N38" s="53"/>
    </row>
    <row r="39" ht="15.75">
      <c r="A39" s="86" t="s">
        <v>71</v>
      </c>
    </row>
    <row r="40" ht="12.75">
      <c r="A40" t="s">
        <v>14</v>
      </c>
    </row>
    <row r="41" ht="12.75">
      <c r="A41" t="s">
        <v>28</v>
      </c>
    </row>
    <row r="42" ht="12.75">
      <c r="A42" t="s">
        <v>29</v>
      </c>
    </row>
    <row r="45" spans="1:5" ht="12.75">
      <c r="A45" s="62"/>
      <c r="B45" s="62"/>
      <c r="C45" s="62"/>
      <c r="D45" s="62"/>
      <c r="E45" s="62"/>
    </row>
    <row r="46" spans="1:5" ht="12.75">
      <c r="A46" s="62"/>
      <c r="B46" s="62"/>
      <c r="C46" s="62"/>
      <c r="D46" s="62"/>
      <c r="E46" s="62"/>
    </row>
    <row r="47" spans="1:5" ht="12.75">
      <c r="A47" s="62"/>
      <c r="B47" s="62"/>
      <c r="C47" s="62"/>
      <c r="D47" s="62"/>
      <c r="E47" s="62"/>
    </row>
    <row r="48" spans="1:5" ht="12.75">
      <c r="A48" s="62"/>
      <c r="B48" s="62"/>
      <c r="C48" s="62"/>
      <c r="D48" s="62"/>
      <c r="E48" s="62"/>
    </row>
    <row r="49" spans="1:5" ht="12.75">
      <c r="A49" s="62"/>
      <c r="B49" s="62"/>
      <c r="C49" s="62"/>
      <c r="D49" s="62"/>
      <c r="E49" s="62"/>
    </row>
    <row r="50" spans="1:5" ht="12.75">
      <c r="A50" s="62"/>
      <c r="B50" s="62"/>
      <c r="C50" s="62"/>
      <c r="D50" s="62"/>
      <c r="E50" s="62"/>
    </row>
    <row r="51" spans="1:5" ht="12.75">
      <c r="A51" s="62"/>
      <c r="B51" s="62"/>
      <c r="C51" s="62"/>
      <c r="D51" s="62"/>
      <c r="E51" s="62"/>
    </row>
    <row r="52" spans="1:5" ht="12.75">
      <c r="A52" s="62"/>
      <c r="B52" s="62"/>
      <c r="C52" s="62"/>
      <c r="D52" s="62"/>
      <c r="E52" s="62"/>
    </row>
  </sheetData>
  <mergeCells count="12">
    <mergeCell ref="A1:E1"/>
    <mergeCell ref="A2:E2"/>
    <mergeCell ref="F6:F7"/>
    <mergeCell ref="F8:F9"/>
    <mergeCell ref="F10:F11"/>
    <mergeCell ref="F12:F13"/>
    <mergeCell ref="F14:F15"/>
    <mergeCell ref="F16:F17"/>
    <mergeCell ref="F18:F19"/>
    <mergeCell ref="F20:F21"/>
    <mergeCell ref="F22:F23"/>
    <mergeCell ref="F24:F25"/>
  </mergeCells>
  <printOptions/>
  <pageMargins left="0.75" right="0.75" top="1" bottom="1" header="0" footer="0"/>
  <pageSetup horizontalDpi="600" verticalDpi="600" orientation="landscape" paperSize="9" scale="45" r:id="rId1"/>
</worksheet>
</file>

<file path=xl/worksheets/sheet2.xml><?xml version="1.0" encoding="utf-8"?>
<worksheet xmlns="http://schemas.openxmlformats.org/spreadsheetml/2006/main" xmlns:r="http://schemas.openxmlformats.org/officeDocument/2006/relationships">
  <sheetPr>
    <pageSetUpPr fitToPage="1"/>
  </sheetPr>
  <dimension ref="A1:F226"/>
  <sheetViews>
    <sheetView tabSelected="1" workbookViewId="0" topLeftCell="A8">
      <selection activeCell="B31" sqref="B31"/>
    </sheetView>
  </sheetViews>
  <sheetFormatPr defaultColWidth="9.140625" defaultRowHeight="12.75"/>
  <cols>
    <col min="1" max="1" width="37.140625" style="0" customWidth="1"/>
    <col min="2" max="2" width="16.140625" style="0" customWidth="1"/>
  </cols>
  <sheetData>
    <row r="1" ht="12.75">
      <c r="A1" s="33" t="s">
        <v>30</v>
      </c>
    </row>
    <row r="2" spans="1:6" ht="58.5" customHeight="1">
      <c r="A2" s="164" t="s">
        <v>21</v>
      </c>
      <c r="B2" s="164"/>
      <c r="C2" s="164"/>
      <c r="D2" s="164"/>
      <c r="E2" s="164"/>
      <c r="F2" s="164"/>
    </row>
    <row r="3" ht="13.5" thickBot="1"/>
    <row r="4" spans="1:2" ht="13.5" thickBot="1">
      <c r="A4" s="54" t="s">
        <v>78</v>
      </c>
      <c r="B4" s="57" t="s">
        <v>20</v>
      </c>
    </row>
    <row r="5" spans="1:2" ht="12.75">
      <c r="A5" s="54" t="s">
        <v>16</v>
      </c>
      <c r="B5" s="92">
        <v>111473</v>
      </c>
    </row>
    <row r="6" spans="1:2" ht="12.75">
      <c r="A6" s="55" t="s">
        <v>79</v>
      </c>
      <c r="B6" s="93">
        <v>246.6</v>
      </c>
    </row>
    <row r="7" spans="1:2" ht="12.75">
      <c r="A7" s="55" t="s">
        <v>80</v>
      </c>
      <c r="B7" s="93">
        <v>1684.41</v>
      </c>
    </row>
    <row r="8" spans="1:2" ht="12.75">
      <c r="A8" s="55" t="s">
        <v>81</v>
      </c>
      <c r="B8" s="93">
        <v>-111</v>
      </c>
    </row>
    <row r="9" spans="1:2" ht="12.75">
      <c r="A9" s="55" t="s">
        <v>82</v>
      </c>
      <c r="B9" s="93">
        <v>-174</v>
      </c>
    </row>
    <row r="10" spans="1:2" ht="12.75">
      <c r="A10" s="55" t="s">
        <v>83</v>
      </c>
      <c r="B10" s="93">
        <v>-73</v>
      </c>
    </row>
    <row r="11" spans="1:2" ht="12.75">
      <c r="A11" s="94" t="s">
        <v>84</v>
      </c>
      <c r="B11" s="58">
        <v>289</v>
      </c>
    </row>
    <row r="12" spans="1:2" ht="13.5" thickBot="1">
      <c r="A12" s="55"/>
      <c r="B12" s="61"/>
    </row>
    <row r="13" spans="1:2" ht="13.5" thickBot="1">
      <c r="A13" s="95" t="s">
        <v>19</v>
      </c>
      <c r="B13" s="96">
        <f>SUM(B5:B12)</f>
        <v>113335.01000000001</v>
      </c>
    </row>
    <row r="15" ht="13.5" thickBot="1"/>
    <row r="16" spans="1:2" ht="12.75">
      <c r="A16" s="54" t="s">
        <v>85</v>
      </c>
      <c r="B16" s="57" t="s">
        <v>20</v>
      </c>
    </row>
    <row r="17" spans="1:2" ht="13.5" thickBot="1">
      <c r="A17" s="39"/>
      <c r="B17" s="58"/>
    </row>
    <row r="18" spans="1:2" ht="12.75">
      <c r="A18" s="97" t="s">
        <v>16</v>
      </c>
      <c r="B18" s="92">
        <v>103937</v>
      </c>
    </row>
    <row r="19" spans="1:2" ht="12.75">
      <c r="A19" s="98" t="s">
        <v>79</v>
      </c>
      <c r="B19" s="93">
        <v>211.64</v>
      </c>
    </row>
    <row r="20" spans="1:2" ht="12.75">
      <c r="A20" s="98" t="s">
        <v>80</v>
      </c>
      <c r="B20" s="93">
        <v>1445.62</v>
      </c>
    </row>
    <row r="21" spans="1:2" ht="12.75">
      <c r="A21" s="98" t="s">
        <v>86</v>
      </c>
      <c r="B21" s="99">
        <v>36</v>
      </c>
    </row>
    <row r="22" spans="1:2" ht="12.75">
      <c r="A22" s="98" t="s">
        <v>87</v>
      </c>
      <c r="B22" s="99">
        <v>-128</v>
      </c>
    </row>
    <row r="23" spans="1:2" ht="12.75">
      <c r="A23" s="98" t="s">
        <v>88</v>
      </c>
      <c r="B23" s="99">
        <v>-5</v>
      </c>
    </row>
    <row r="24" spans="1:2" ht="12.75">
      <c r="A24" s="98" t="s">
        <v>81</v>
      </c>
      <c r="B24" s="100">
        <v>217</v>
      </c>
    </row>
    <row r="25" spans="1:2" ht="12.75">
      <c r="A25" s="98" t="s">
        <v>82</v>
      </c>
      <c r="B25" s="100">
        <v>341</v>
      </c>
    </row>
    <row r="26" spans="1:2" ht="12.75">
      <c r="A26" s="98" t="s">
        <v>83</v>
      </c>
      <c r="B26" s="100">
        <v>142</v>
      </c>
    </row>
    <row r="27" spans="1:2" ht="12.75">
      <c r="A27" s="98" t="s">
        <v>89</v>
      </c>
      <c r="B27" s="100">
        <v>19</v>
      </c>
    </row>
    <row r="28" spans="1:2" ht="12.75">
      <c r="A28" s="101" t="s">
        <v>90</v>
      </c>
      <c r="B28" s="58">
        <f>-590-19</f>
        <v>-609</v>
      </c>
    </row>
    <row r="29" spans="1:2" ht="12.75">
      <c r="A29" s="98" t="s">
        <v>209</v>
      </c>
      <c r="B29" s="114" t="s">
        <v>210</v>
      </c>
    </row>
    <row r="30" spans="1:2" ht="13.5" thickBot="1">
      <c r="A30" s="98"/>
      <c r="B30" s="151"/>
    </row>
    <row r="31" spans="1:2" ht="13.5" thickBot="1">
      <c r="A31" s="95" t="s">
        <v>19</v>
      </c>
      <c r="B31" s="102">
        <f>+B18+B19+B20+B21+B22+B23+B24+B25+B26+B27+B28+B29</f>
        <v>105620.26</v>
      </c>
    </row>
    <row r="32" ht="45.75">
      <c r="A32" s="103" t="s">
        <v>91</v>
      </c>
    </row>
    <row r="33" ht="13.5" thickBot="1"/>
    <row r="34" spans="1:2" ht="12.75">
      <c r="A34" s="54" t="s">
        <v>92</v>
      </c>
      <c r="B34" s="57" t="s">
        <v>20</v>
      </c>
    </row>
    <row r="35" spans="1:2" ht="13.5" thickBot="1">
      <c r="A35" s="39"/>
      <c r="B35" s="58"/>
    </row>
    <row r="36" spans="1:2" ht="12.75">
      <c r="A36" s="54" t="s">
        <v>16</v>
      </c>
      <c r="B36" s="92">
        <v>65431</v>
      </c>
    </row>
    <row r="37" spans="1:2" ht="12.75">
      <c r="A37" s="55" t="s">
        <v>79</v>
      </c>
      <c r="B37" s="93">
        <v>129.84</v>
      </c>
    </row>
    <row r="38" spans="1:2" ht="12.75">
      <c r="A38" s="55" t="s">
        <v>80</v>
      </c>
      <c r="B38" s="93">
        <v>886.88</v>
      </c>
    </row>
    <row r="39" spans="1:2" ht="12.75">
      <c r="A39" s="55" t="s">
        <v>93</v>
      </c>
      <c r="B39" s="99">
        <v>-1007</v>
      </c>
    </row>
    <row r="40" spans="1:2" ht="12.75">
      <c r="A40" s="55" t="s">
        <v>94</v>
      </c>
      <c r="B40" s="99">
        <v>-731</v>
      </c>
    </row>
    <row r="41" spans="1:2" ht="12.75">
      <c r="A41" s="94" t="s">
        <v>95</v>
      </c>
      <c r="B41" s="99">
        <v>1115</v>
      </c>
    </row>
    <row r="42" spans="1:2" ht="12.75">
      <c r="A42" s="94" t="s">
        <v>86</v>
      </c>
      <c r="B42" s="104">
        <v>22</v>
      </c>
    </row>
    <row r="43" spans="1:2" ht="12.75">
      <c r="A43" s="94" t="s">
        <v>87</v>
      </c>
      <c r="B43" s="104">
        <v>-79</v>
      </c>
    </row>
    <row r="44" spans="1:2" ht="12.75">
      <c r="A44" s="94" t="s">
        <v>96</v>
      </c>
      <c r="B44" s="104">
        <v>-3</v>
      </c>
    </row>
    <row r="45" spans="1:2" ht="12.75">
      <c r="A45" s="98" t="s">
        <v>89</v>
      </c>
      <c r="B45" s="104">
        <v>12</v>
      </c>
    </row>
    <row r="46" spans="1:2" ht="12.75">
      <c r="A46" s="94" t="s">
        <v>90</v>
      </c>
      <c r="B46" s="105">
        <f>1147-12</f>
        <v>1135</v>
      </c>
    </row>
    <row r="47" spans="1:2" ht="13.5" thickBot="1">
      <c r="A47" s="55" t="s">
        <v>209</v>
      </c>
      <c r="B47" s="93">
        <v>8</v>
      </c>
    </row>
    <row r="48" spans="1:2" ht="13.5" thickBot="1">
      <c r="A48" s="106" t="s">
        <v>19</v>
      </c>
      <c r="B48" s="102">
        <f>SUM(B36:B47)</f>
        <v>66919.72</v>
      </c>
    </row>
    <row r="49" ht="45.75">
      <c r="A49" s="103" t="s">
        <v>91</v>
      </c>
    </row>
    <row r="50" ht="13.5" thickBot="1"/>
    <row r="51" spans="1:2" ht="12.75">
      <c r="A51" s="54" t="s">
        <v>97</v>
      </c>
      <c r="B51" s="107" t="s">
        <v>20</v>
      </c>
    </row>
    <row r="52" spans="1:2" ht="13.5" thickBot="1">
      <c r="A52" s="39"/>
      <c r="B52" s="108"/>
    </row>
    <row r="53" spans="1:2" ht="12.75">
      <c r="A53" s="54" t="s">
        <v>16</v>
      </c>
      <c r="B53" s="92">
        <v>85607</v>
      </c>
    </row>
    <row r="54" spans="1:2" ht="13.5" thickBot="1">
      <c r="A54" s="109"/>
      <c r="B54" s="104"/>
    </row>
    <row r="55" spans="1:2" ht="13.5" thickBot="1">
      <c r="A55" s="110" t="s">
        <v>19</v>
      </c>
      <c r="B55" s="111">
        <f>SUM(B53:B53)</f>
        <v>85607</v>
      </c>
    </row>
    <row r="56" spans="1:2" ht="12.75">
      <c r="A56" s="48"/>
      <c r="B56" s="112"/>
    </row>
    <row r="57" ht="13.5" thickBot="1">
      <c r="B57" s="113"/>
    </row>
    <row r="58" spans="1:2" ht="12.75">
      <c r="A58" s="54" t="s">
        <v>98</v>
      </c>
      <c r="B58" s="107" t="s">
        <v>20</v>
      </c>
    </row>
    <row r="59" spans="1:2" ht="13.5" thickBot="1">
      <c r="A59" s="39"/>
      <c r="B59" s="108"/>
    </row>
    <row r="60" spans="1:2" ht="12.75">
      <c r="A60" s="54" t="s">
        <v>16</v>
      </c>
      <c r="B60" s="92">
        <v>57187</v>
      </c>
    </row>
    <row r="61" spans="1:2" ht="13.5" thickBot="1">
      <c r="A61" s="55"/>
      <c r="B61" s="114"/>
    </row>
    <row r="62" spans="1:2" ht="13.5" thickBot="1">
      <c r="A62" s="106" t="s">
        <v>19</v>
      </c>
      <c r="B62" s="115">
        <f>SUM(B60:B60)</f>
        <v>57187</v>
      </c>
    </row>
    <row r="63" ht="12.75">
      <c r="B63" s="113"/>
    </row>
    <row r="64" ht="13.5" thickBot="1">
      <c r="B64" s="113"/>
    </row>
    <row r="65" spans="1:2" ht="12.75">
      <c r="A65" s="54" t="s">
        <v>99</v>
      </c>
      <c r="B65" s="107" t="s">
        <v>20</v>
      </c>
    </row>
    <row r="66" spans="1:2" ht="13.5" thickBot="1">
      <c r="A66" s="39"/>
      <c r="B66" s="108"/>
    </row>
    <row r="67" spans="1:2" ht="12.75">
      <c r="A67" s="54" t="s">
        <v>16</v>
      </c>
      <c r="B67" s="92">
        <v>0</v>
      </c>
    </row>
    <row r="68" spans="1:2" ht="12.75">
      <c r="A68" s="116" t="s">
        <v>100</v>
      </c>
      <c r="B68" s="99">
        <v>85607</v>
      </c>
    </row>
    <row r="69" spans="1:2" ht="13.5" thickBot="1">
      <c r="A69" s="109"/>
      <c r="B69" s="104"/>
    </row>
    <row r="70" spans="1:2" ht="13.5" thickBot="1">
      <c r="A70" s="110" t="s">
        <v>19</v>
      </c>
      <c r="B70" s="111">
        <f>+B67+B68</f>
        <v>85607</v>
      </c>
    </row>
    <row r="71" spans="1:2" ht="12.75">
      <c r="A71" s="48"/>
      <c r="B71" s="112"/>
    </row>
    <row r="72" ht="13.5" thickBot="1">
      <c r="B72" s="113"/>
    </row>
    <row r="73" spans="1:2" ht="12.75">
      <c r="A73" s="54" t="s">
        <v>101</v>
      </c>
      <c r="B73" s="107" t="s">
        <v>20</v>
      </c>
    </row>
    <row r="74" spans="1:2" ht="13.5" thickBot="1">
      <c r="A74" s="39"/>
      <c r="B74" s="108"/>
    </row>
    <row r="75" spans="1:2" ht="12.75">
      <c r="A75" s="54" t="s">
        <v>16</v>
      </c>
      <c r="B75" s="92">
        <v>0</v>
      </c>
    </row>
    <row r="76" spans="1:2" ht="12.75">
      <c r="A76" s="116" t="s">
        <v>100</v>
      </c>
      <c r="B76" s="99">
        <v>57187</v>
      </c>
    </row>
    <row r="77" spans="1:2" ht="13.5" thickBot="1">
      <c r="A77" s="55"/>
      <c r="B77" s="114"/>
    </row>
    <row r="78" spans="1:2" ht="13.5" thickBot="1">
      <c r="A78" s="106" t="s">
        <v>19</v>
      </c>
      <c r="B78" s="115">
        <f>+B75+B76</f>
        <v>57187</v>
      </c>
    </row>
    <row r="80" ht="13.5" thickBot="1"/>
    <row r="81" spans="1:2" ht="12.75">
      <c r="A81" s="54" t="s">
        <v>102</v>
      </c>
      <c r="B81" s="57" t="s">
        <v>20</v>
      </c>
    </row>
    <row r="82" spans="1:2" ht="13.5" thickBot="1">
      <c r="A82" s="39"/>
      <c r="B82" s="58"/>
    </row>
    <row r="83" spans="1:2" ht="12.75">
      <c r="A83" s="54" t="s">
        <v>16</v>
      </c>
      <c r="B83" s="92">
        <v>306902</v>
      </c>
    </row>
    <row r="84" spans="1:2" ht="12.75">
      <c r="A84" s="55" t="s">
        <v>79</v>
      </c>
      <c r="B84" s="93">
        <v>623.64</v>
      </c>
    </row>
    <row r="85" spans="1:2" ht="12.75">
      <c r="A85" s="55" t="s">
        <v>80</v>
      </c>
      <c r="B85" s="93">
        <v>4259.83</v>
      </c>
    </row>
    <row r="86" spans="1:2" ht="12.75">
      <c r="A86" s="55" t="s">
        <v>94</v>
      </c>
      <c r="B86" s="99">
        <v>16587</v>
      </c>
    </row>
    <row r="87" spans="1:2" ht="12.75">
      <c r="A87" s="94" t="s">
        <v>84</v>
      </c>
      <c r="B87" s="105">
        <f>+'[1]Tabel til udregning af priser'!$B$31</f>
        <v>-1789</v>
      </c>
    </row>
    <row r="88" spans="1:2" ht="12.75">
      <c r="A88" s="55"/>
      <c r="B88" s="93"/>
    </row>
    <row r="89" spans="1:2" ht="12.75">
      <c r="A89" s="55"/>
      <c r="B89" s="93"/>
    </row>
    <row r="90" spans="1:2" ht="13.5" thickBot="1">
      <c r="A90" s="55"/>
      <c r="B90" s="93"/>
    </row>
    <row r="91" spans="1:2" ht="13.5" thickBot="1">
      <c r="A91" s="106" t="s">
        <v>19</v>
      </c>
      <c r="B91" s="102">
        <f>SUM(B83:B90)</f>
        <v>326583.47000000003</v>
      </c>
    </row>
    <row r="93" ht="13.5" thickBot="1"/>
    <row r="94" spans="1:2" ht="12.75">
      <c r="A94" s="54" t="s">
        <v>103</v>
      </c>
      <c r="B94" s="57" t="s">
        <v>20</v>
      </c>
    </row>
    <row r="95" spans="1:2" ht="13.5" thickBot="1">
      <c r="A95" s="39"/>
      <c r="B95" s="117"/>
    </row>
    <row r="96" spans="1:2" ht="12.75">
      <c r="A96" s="54" t="s">
        <v>16</v>
      </c>
      <c r="B96" s="57">
        <v>9041</v>
      </c>
    </row>
    <row r="97" spans="1:2" ht="12.75">
      <c r="A97" s="55" t="s">
        <v>104</v>
      </c>
      <c r="B97" s="93">
        <v>-65</v>
      </c>
    </row>
    <row r="98" spans="1:2" ht="12.75">
      <c r="A98" s="55" t="s">
        <v>105</v>
      </c>
      <c r="B98" s="93">
        <v>-1</v>
      </c>
    </row>
    <row r="99" spans="1:2" ht="12.75">
      <c r="A99" s="55"/>
      <c r="B99" s="114"/>
    </row>
    <row r="100" spans="1:2" ht="13.5" thickBot="1">
      <c r="A100" s="56" t="s">
        <v>19</v>
      </c>
      <c r="B100" s="96">
        <f>SUM(B96:B99)</f>
        <v>8975</v>
      </c>
    </row>
    <row r="101" spans="1:2" ht="13.5" thickBot="1">
      <c r="A101" s="48"/>
      <c r="B101" s="118"/>
    </row>
    <row r="102" spans="1:2" ht="12.75">
      <c r="A102" s="54" t="s">
        <v>106</v>
      </c>
      <c r="B102" s="107" t="s">
        <v>20</v>
      </c>
    </row>
    <row r="103" spans="1:2" ht="13.5" thickBot="1">
      <c r="A103" s="39"/>
      <c r="B103" s="108"/>
    </row>
    <row r="104" spans="1:2" ht="12.75">
      <c r="A104" s="54" t="s">
        <v>16</v>
      </c>
      <c r="B104" s="57">
        <v>33011</v>
      </c>
    </row>
    <row r="105" spans="1:2" ht="12.75">
      <c r="A105" s="55" t="s">
        <v>79</v>
      </c>
      <c r="B105" s="93"/>
    </row>
    <row r="106" spans="1:2" ht="12.75">
      <c r="A106" s="55" t="s">
        <v>80</v>
      </c>
      <c r="B106" s="99">
        <v>209</v>
      </c>
    </row>
    <row r="107" spans="1:2" ht="12.75">
      <c r="A107" t="s">
        <v>207</v>
      </c>
      <c r="B107" s="58">
        <v>235</v>
      </c>
    </row>
    <row r="108" spans="1:2" ht="12.75">
      <c r="A108" s="55" t="s">
        <v>107</v>
      </c>
      <c r="B108" s="99">
        <v>41</v>
      </c>
    </row>
    <row r="109" spans="1:2" ht="13.5" thickBot="1">
      <c r="A109" s="56" t="s">
        <v>19</v>
      </c>
      <c r="B109" s="96">
        <f>SUM(B104:B108)</f>
        <v>33496</v>
      </c>
    </row>
    <row r="110" spans="1:2" ht="13.5" thickBot="1">
      <c r="A110" s="48"/>
      <c r="B110" s="118"/>
    </row>
    <row r="111" spans="1:2" ht="12.75">
      <c r="A111" s="54" t="s">
        <v>108</v>
      </c>
      <c r="B111" s="107" t="s">
        <v>20</v>
      </c>
    </row>
    <row r="112" spans="1:2" ht="13.5" thickBot="1">
      <c r="A112" s="39"/>
      <c r="B112" s="108"/>
    </row>
    <row r="113" spans="1:2" ht="12.75">
      <c r="A113" s="54" t="s">
        <v>16</v>
      </c>
      <c r="B113" s="57">
        <v>21125</v>
      </c>
    </row>
    <row r="114" spans="1:2" ht="12.75">
      <c r="A114" s="55" t="s">
        <v>79</v>
      </c>
      <c r="B114" s="58"/>
    </row>
    <row r="115" spans="1:2" ht="12.75">
      <c r="A115" s="55" t="s">
        <v>80</v>
      </c>
      <c r="B115" s="58">
        <v>218</v>
      </c>
    </row>
    <row r="116" spans="1:2" ht="12.75">
      <c r="A116" s="55" t="s">
        <v>107</v>
      </c>
      <c r="B116" s="93">
        <v>18</v>
      </c>
    </row>
    <row r="117" spans="1:2" ht="12.75">
      <c r="A117" s="55"/>
      <c r="B117" s="114"/>
    </row>
    <row r="118" spans="1:2" ht="13.5" thickBot="1">
      <c r="A118" s="56" t="s">
        <v>19</v>
      </c>
      <c r="B118" s="96">
        <f>SUM(B113:B117)</f>
        <v>21361</v>
      </c>
    </row>
    <row r="119" spans="1:2" ht="13.5" thickBot="1">
      <c r="A119" s="48"/>
      <c r="B119" s="118"/>
    </row>
    <row r="120" spans="1:2" ht="12.75">
      <c r="A120" s="54" t="s">
        <v>109</v>
      </c>
      <c r="B120" s="107" t="s">
        <v>20</v>
      </c>
    </row>
    <row r="121" spans="1:2" ht="13.5" thickBot="1">
      <c r="A121" s="39"/>
      <c r="B121" s="108"/>
    </row>
    <row r="122" spans="1:2" ht="12.75">
      <c r="A122" s="54" t="s">
        <v>16</v>
      </c>
      <c r="B122" s="57">
        <v>206075</v>
      </c>
    </row>
    <row r="123" spans="1:2" ht="12.75">
      <c r="A123" s="55" t="s">
        <v>79</v>
      </c>
      <c r="B123" s="58"/>
    </row>
    <row r="124" spans="1:2" ht="12.75">
      <c r="A124" s="55" t="s">
        <v>80</v>
      </c>
      <c r="B124" s="58">
        <v>2702</v>
      </c>
    </row>
    <row r="125" spans="1:2" ht="12.75">
      <c r="A125" s="55" t="s">
        <v>107</v>
      </c>
      <c r="B125" s="93">
        <v>507</v>
      </c>
    </row>
    <row r="126" spans="1:2" ht="12.75">
      <c r="A126" s="55"/>
      <c r="B126" s="114"/>
    </row>
    <row r="127" spans="1:2" ht="13.5" thickBot="1">
      <c r="A127" s="56" t="s">
        <v>19</v>
      </c>
      <c r="B127" s="96">
        <f>SUM(B118:B126)</f>
        <v>230645</v>
      </c>
    </row>
    <row r="128" spans="1:2" ht="12.75">
      <c r="A128" s="48"/>
      <c r="B128" s="119"/>
    </row>
    <row r="129" spans="1:2" ht="13.5" thickBot="1">
      <c r="A129" s="48"/>
      <c r="B129" s="119"/>
    </row>
    <row r="130" spans="1:2" ht="12.75">
      <c r="A130" s="54" t="s">
        <v>110</v>
      </c>
      <c r="B130" s="107" t="s">
        <v>20</v>
      </c>
    </row>
    <row r="131" spans="1:2" ht="13.5" thickBot="1">
      <c r="A131" s="39"/>
      <c r="B131" s="108"/>
    </row>
    <row r="132" spans="1:2" ht="12.75">
      <c r="A132" s="54" t="s">
        <v>16</v>
      </c>
      <c r="B132" s="57">
        <v>115993</v>
      </c>
    </row>
    <row r="133" spans="1:2" ht="12.75">
      <c r="A133" s="55" t="s">
        <v>79</v>
      </c>
      <c r="B133" s="58"/>
    </row>
    <row r="134" spans="1:2" ht="12.75">
      <c r="A134" s="55" t="s">
        <v>80</v>
      </c>
      <c r="B134" s="58">
        <v>1530</v>
      </c>
    </row>
    <row r="135" spans="1:2" ht="12.75">
      <c r="A135" s="55" t="s">
        <v>107</v>
      </c>
      <c r="B135" s="93">
        <v>-341</v>
      </c>
    </row>
    <row r="136" spans="1:2" ht="12.75">
      <c r="A136" s="55"/>
      <c r="B136" s="114"/>
    </row>
    <row r="137" spans="1:2" ht="12.75">
      <c r="A137" s="55"/>
      <c r="B137" s="114"/>
    </row>
    <row r="138" spans="1:2" ht="13.5" thickBot="1">
      <c r="A138" s="56" t="s">
        <v>19</v>
      </c>
      <c r="B138" s="96">
        <f>SUM(B129:B137)</f>
        <v>117182</v>
      </c>
    </row>
    <row r="139" spans="1:2" ht="13.5" thickBot="1">
      <c r="A139" s="48"/>
      <c r="B139" s="118"/>
    </row>
    <row r="140" spans="1:2" ht="12.75">
      <c r="A140" s="54" t="s">
        <v>111</v>
      </c>
      <c r="B140" s="107" t="s">
        <v>20</v>
      </c>
    </row>
    <row r="141" spans="1:2" ht="13.5" thickBot="1">
      <c r="A141" s="39"/>
      <c r="B141" s="108"/>
    </row>
    <row r="142" spans="1:2" ht="12.75">
      <c r="A142" s="54" t="s">
        <v>16</v>
      </c>
      <c r="B142" s="57">
        <v>210857</v>
      </c>
    </row>
    <row r="143" spans="1:2" ht="12.75">
      <c r="A143" s="55" t="s">
        <v>79</v>
      </c>
      <c r="B143" s="58"/>
    </row>
    <row r="144" spans="1:2" ht="12.75">
      <c r="A144" s="55" t="s">
        <v>80</v>
      </c>
      <c r="B144" s="58">
        <v>1665</v>
      </c>
    </row>
    <row r="145" spans="1:2" ht="12.75">
      <c r="A145" s="55" t="s">
        <v>107</v>
      </c>
      <c r="B145" s="93"/>
    </row>
    <row r="146" spans="1:2" ht="12.75">
      <c r="A146" s="55"/>
      <c r="B146" s="114"/>
    </row>
    <row r="147" spans="1:2" ht="12.75">
      <c r="A147" s="55"/>
      <c r="B147" s="114"/>
    </row>
    <row r="148" spans="1:2" ht="13.5" thickBot="1">
      <c r="A148" s="56" t="s">
        <v>19</v>
      </c>
      <c r="B148" s="96">
        <f>SUM(B139:B147)</f>
        <v>212522</v>
      </c>
    </row>
    <row r="149" spans="1:2" ht="12.75">
      <c r="A149" s="48"/>
      <c r="B149" s="118"/>
    </row>
    <row r="151" ht="13.5" thickBot="1"/>
    <row r="152" spans="1:2" ht="12.75">
      <c r="A152" s="120" t="s">
        <v>112</v>
      </c>
      <c r="B152" s="121" t="s">
        <v>20</v>
      </c>
    </row>
    <row r="153" spans="1:2" ht="13.5" thickBot="1">
      <c r="A153" s="122"/>
      <c r="B153" s="123"/>
    </row>
    <row r="154" spans="1:2" ht="12.75">
      <c r="A154" s="120" t="s">
        <v>16</v>
      </c>
      <c r="B154" s="124">
        <v>47888</v>
      </c>
    </row>
    <row r="155" spans="1:2" ht="12.75">
      <c r="A155" s="125" t="s">
        <v>79</v>
      </c>
      <c r="B155" s="126" t="s">
        <v>113</v>
      </c>
    </row>
    <row r="156" spans="1:2" ht="12.75">
      <c r="A156" s="125" t="s">
        <v>80</v>
      </c>
      <c r="B156" s="126" t="s">
        <v>114</v>
      </c>
    </row>
    <row r="157" spans="1:2" ht="12.75">
      <c r="A157" s="125" t="s">
        <v>115</v>
      </c>
      <c r="B157" s="126">
        <v>-125</v>
      </c>
    </row>
    <row r="158" spans="1:2" ht="12.75">
      <c r="A158" s="125" t="s">
        <v>116</v>
      </c>
      <c r="B158" s="126" t="s">
        <v>117</v>
      </c>
    </row>
    <row r="159" spans="1:2" ht="12.75">
      <c r="A159" s="125" t="s">
        <v>118</v>
      </c>
      <c r="B159" s="126">
        <v>-3</v>
      </c>
    </row>
    <row r="160" spans="1:2" ht="12.75">
      <c r="A160" s="125" t="s">
        <v>119</v>
      </c>
      <c r="B160" s="126" t="s">
        <v>120</v>
      </c>
    </row>
    <row r="161" spans="1:2" ht="12.75">
      <c r="A161" s="125" t="s">
        <v>119</v>
      </c>
      <c r="B161" s="126">
        <v>-208</v>
      </c>
    </row>
    <row r="162" spans="1:2" ht="12.75">
      <c r="A162" s="125" t="s">
        <v>121</v>
      </c>
      <c r="B162" s="126">
        <v>53</v>
      </c>
    </row>
    <row r="163" spans="1:2" ht="12.75">
      <c r="A163" s="125"/>
      <c r="B163" s="126">
        <f>SUM(B154:B162)</f>
        <v>47605</v>
      </c>
    </row>
    <row r="164" spans="1:2" ht="12.75">
      <c r="A164" s="125" t="s">
        <v>122</v>
      </c>
      <c r="B164" s="127">
        <v>-98</v>
      </c>
    </row>
    <row r="165" spans="1:2" ht="12.75">
      <c r="A165" s="125"/>
      <c r="B165" s="128"/>
    </row>
    <row r="166" spans="1:2" ht="13.5" thickBot="1">
      <c r="A166" s="125"/>
      <c r="B166" s="128"/>
    </row>
    <row r="167" spans="1:2" ht="13.5" thickBot="1">
      <c r="A167" s="129" t="s">
        <v>19</v>
      </c>
      <c r="B167" s="130">
        <f>SUM(B163:B166)</f>
        <v>47507</v>
      </c>
    </row>
    <row r="168" spans="1:2" ht="13.5" thickBot="1">
      <c r="A168" s="62"/>
      <c r="B168" s="62"/>
    </row>
    <row r="169" spans="1:2" ht="12.75">
      <c r="A169" s="120" t="s">
        <v>123</v>
      </c>
      <c r="B169" s="121" t="s">
        <v>20</v>
      </c>
    </row>
    <row r="170" spans="1:2" ht="13.5" thickBot="1">
      <c r="A170" s="122"/>
      <c r="B170" s="123"/>
    </row>
    <row r="171" spans="1:2" ht="12.75">
      <c r="A171" s="120" t="s">
        <v>16</v>
      </c>
      <c r="B171" s="131" t="s">
        <v>124</v>
      </c>
    </row>
    <row r="172" spans="1:2" ht="12.75">
      <c r="A172" s="125" t="s">
        <v>79</v>
      </c>
      <c r="B172" s="132" t="s">
        <v>125</v>
      </c>
    </row>
    <row r="173" spans="1:2" ht="12.75">
      <c r="A173" s="125" t="s">
        <v>80</v>
      </c>
      <c r="B173" s="132" t="s">
        <v>126</v>
      </c>
    </row>
    <row r="174" spans="1:2" ht="12.75">
      <c r="A174" s="125" t="s">
        <v>115</v>
      </c>
      <c r="B174" s="132" t="s">
        <v>127</v>
      </c>
    </row>
    <row r="175" spans="1:2" ht="12.75">
      <c r="A175" s="125" t="s">
        <v>128</v>
      </c>
      <c r="B175" s="132" t="s">
        <v>129</v>
      </c>
    </row>
    <row r="176" spans="1:2" ht="12.75">
      <c r="A176" s="125" t="s">
        <v>116</v>
      </c>
      <c r="B176" s="132" t="s">
        <v>130</v>
      </c>
    </row>
    <row r="177" spans="1:2" ht="12.75">
      <c r="A177" s="125" t="s">
        <v>131</v>
      </c>
      <c r="B177" s="132" t="s">
        <v>132</v>
      </c>
    </row>
    <row r="178" spans="1:2" ht="13.5" thickBot="1">
      <c r="A178" s="125"/>
      <c r="B178" s="132"/>
    </row>
    <row r="179" spans="1:2" ht="13.5" thickBot="1">
      <c r="A179" s="129" t="s">
        <v>19</v>
      </c>
      <c r="B179" s="130" t="s">
        <v>133</v>
      </c>
    </row>
    <row r="180" spans="1:2" ht="13.5" thickBot="1">
      <c r="A180" s="62"/>
      <c r="B180" s="62"/>
    </row>
    <row r="181" spans="1:2" ht="12.75">
      <c r="A181" s="120" t="s">
        <v>134</v>
      </c>
      <c r="B181" s="121" t="s">
        <v>20</v>
      </c>
    </row>
    <row r="182" spans="1:2" ht="13.5" thickBot="1">
      <c r="A182" s="122"/>
      <c r="B182" s="123"/>
    </row>
    <row r="183" spans="1:2" ht="12.75">
      <c r="A183" s="120" t="s">
        <v>16</v>
      </c>
      <c r="B183" s="131" t="s">
        <v>135</v>
      </c>
    </row>
    <row r="184" spans="1:2" ht="12.75">
      <c r="A184" s="125" t="s">
        <v>79</v>
      </c>
      <c r="B184" s="133">
        <v>372</v>
      </c>
    </row>
    <row r="185" spans="1:2" ht="12.75">
      <c r="A185" s="125" t="s">
        <v>80</v>
      </c>
      <c r="B185" s="133">
        <v>2542</v>
      </c>
    </row>
    <row r="186" spans="1:2" ht="12.75">
      <c r="A186" s="125" t="s">
        <v>119</v>
      </c>
      <c r="B186" s="133">
        <v>732</v>
      </c>
    </row>
    <row r="187" spans="1:2" ht="12.75">
      <c r="A187" s="125" t="s">
        <v>119</v>
      </c>
      <c r="B187" s="133">
        <v>-732</v>
      </c>
    </row>
    <row r="188" spans="1:2" ht="12.75">
      <c r="A188" s="125" t="s">
        <v>121</v>
      </c>
      <c r="B188" s="133">
        <v>707</v>
      </c>
    </row>
    <row r="189" spans="1:2" ht="13.5" thickBot="1">
      <c r="A189" s="125" t="s">
        <v>136</v>
      </c>
      <c r="B189" s="133">
        <f>-460000/1670</f>
        <v>-275.4491017964072</v>
      </c>
    </row>
    <row r="190" spans="1:2" ht="13.5" thickBot="1">
      <c r="A190" s="129" t="s">
        <v>19</v>
      </c>
      <c r="B190" s="134">
        <v>271090</v>
      </c>
    </row>
    <row r="191" spans="1:2" ht="13.5" thickBot="1">
      <c r="A191" s="62"/>
      <c r="B191" s="135"/>
    </row>
    <row r="192" spans="1:2" ht="12.75">
      <c r="A192" s="120" t="s">
        <v>137</v>
      </c>
      <c r="B192" s="121" t="s">
        <v>20</v>
      </c>
    </row>
    <row r="193" spans="1:2" ht="13.5" thickBot="1">
      <c r="A193" s="122"/>
      <c r="B193" s="123"/>
    </row>
    <row r="194" spans="1:2" ht="12.75">
      <c r="A194" s="120" t="s">
        <v>16</v>
      </c>
      <c r="B194" s="131" t="s">
        <v>138</v>
      </c>
    </row>
    <row r="195" spans="1:2" ht="12.75">
      <c r="A195" s="125" t="s">
        <v>139</v>
      </c>
      <c r="B195" s="136">
        <v>0.24</v>
      </c>
    </row>
    <row r="196" spans="1:2" ht="12.75">
      <c r="A196" s="125" t="s">
        <v>80</v>
      </c>
      <c r="B196" s="136">
        <v>1.63</v>
      </c>
    </row>
    <row r="197" spans="1:2" ht="12.75">
      <c r="A197" s="125" t="s">
        <v>121</v>
      </c>
      <c r="B197" s="136">
        <v>0</v>
      </c>
    </row>
    <row r="198" spans="1:2" ht="13.5" thickBot="1">
      <c r="A198" s="125" t="s">
        <v>136</v>
      </c>
      <c r="B198" s="136">
        <f>460000/45429</f>
        <v>10.125690638138634</v>
      </c>
    </row>
    <row r="199" spans="1:2" ht="13.5" thickBot="1">
      <c r="A199" s="129" t="s">
        <v>19</v>
      </c>
      <c r="B199" s="130" t="s">
        <v>140</v>
      </c>
    </row>
    <row r="200" spans="1:2" ht="13.5" thickBot="1">
      <c r="A200" s="137"/>
      <c r="B200" s="138"/>
    </row>
    <row r="201" spans="1:2" ht="12.75">
      <c r="A201" s="120" t="s">
        <v>141</v>
      </c>
      <c r="B201" s="121" t="s">
        <v>20</v>
      </c>
    </row>
    <row r="202" spans="1:2" ht="13.5" thickBot="1">
      <c r="A202" s="122"/>
      <c r="B202" s="123"/>
    </row>
    <row r="203" spans="1:2" ht="12.75">
      <c r="A203" s="120" t="s">
        <v>142</v>
      </c>
      <c r="B203" s="131" t="s">
        <v>143</v>
      </c>
    </row>
    <row r="204" spans="1:2" ht="12.75">
      <c r="A204" s="125"/>
      <c r="B204" s="136"/>
    </row>
    <row r="205" spans="1:2" ht="12.75">
      <c r="A205" s="125"/>
      <c r="B205" s="136"/>
    </row>
    <row r="206" spans="1:2" ht="12.75">
      <c r="A206" s="125" t="s">
        <v>121</v>
      </c>
      <c r="B206" s="136">
        <v>0</v>
      </c>
    </row>
    <row r="207" spans="1:2" ht="13.5" thickBot="1">
      <c r="A207" s="125"/>
      <c r="B207" s="136"/>
    </row>
    <row r="208" spans="1:2" ht="13.5" thickBot="1">
      <c r="A208" s="129" t="s">
        <v>19</v>
      </c>
      <c r="B208" s="130" t="s">
        <v>143</v>
      </c>
    </row>
    <row r="209" spans="1:2" ht="13.5" thickBot="1">
      <c r="A209" s="62"/>
      <c r="B209" s="62"/>
    </row>
    <row r="210" spans="1:2" ht="12.75">
      <c r="A210" s="120" t="s">
        <v>144</v>
      </c>
      <c r="B210" s="121" t="s">
        <v>20</v>
      </c>
    </row>
    <row r="211" spans="1:2" ht="13.5" thickBot="1">
      <c r="A211" s="122"/>
      <c r="B211" s="123"/>
    </row>
    <row r="212" spans="1:2" ht="12.75">
      <c r="A212" s="120" t="s">
        <v>142</v>
      </c>
      <c r="B212" s="131" t="s">
        <v>145</v>
      </c>
    </row>
    <row r="213" spans="1:2" ht="12.75">
      <c r="A213" s="125"/>
      <c r="B213" s="136"/>
    </row>
    <row r="214" spans="1:2" ht="12.75">
      <c r="A214" s="125"/>
      <c r="B214" s="136"/>
    </row>
    <row r="215" spans="1:2" ht="12.75">
      <c r="A215" s="125" t="s">
        <v>121</v>
      </c>
      <c r="B215" s="136">
        <v>-5</v>
      </c>
    </row>
    <row r="216" spans="1:2" ht="13.5" thickBot="1">
      <c r="A216" s="125"/>
      <c r="B216" s="136"/>
    </row>
    <row r="217" spans="1:2" ht="13.5" thickBot="1">
      <c r="A217" s="129" t="s">
        <v>19</v>
      </c>
      <c r="B217" s="130" t="s">
        <v>146</v>
      </c>
    </row>
    <row r="218" spans="1:2" ht="13.5" thickBot="1">
      <c r="A218" s="62"/>
      <c r="B218" s="62"/>
    </row>
    <row r="219" spans="1:2" ht="12.75">
      <c r="A219" s="120" t="s">
        <v>147</v>
      </c>
      <c r="B219" s="121" t="s">
        <v>20</v>
      </c>
    </row>
    <row r="220" spans="1:2" ht="13.5" thickBot="1">
      <c r="A220" s="122"/>
      <c r="B220" s="123"/>
    </row>
    <row r="221" spans="1:2" ht="12.75">
      <c r="A221" s="120" t="s">
        <v>142</v>
      </c>
      <c r="B221" s="131" t="s">
        <v>148</v>
      </c>
    </row>
    <row r="222" spans="1:2" ht="12.75">
      <c r="A222" s="125"/>
      <c r="B222" s="136"/>
    </row>
    <row r="223" spans="1:2" ht="12.75">
      <c r="A223" s="125"/>
      <c r="B223" s="136"/>
    </row>
    <row r="224" spans="1:2" ht="12.75">
      <c r="A224" s="125" t="s">
        <v>121</v>
      </c>
      <c r="B224" s="136">
        <v>1</v>
      </c>
    </row>
    <row r="225" spans="1:2" ht="13.5" thickBot="1">
      <c r="A225" s="125"/>
      <c r="B225" s="136"/>
    </row>
    <row r="226" spans="1:2" ht="13.5" thickBot="1">
      <c r="A226" s="129" t="s">
        <v>19</v>
      </c>
      <c r="B226" s="130" t="s">
        <v>149</v>
      </c>
    </row>
  </sheetData>
  <mergeCells count="1">
    <mergeCell ref="A2:F2"/>
  </mergeCells>
  <printOptions/>
  <pageMargins left="0.75" right="0.75" top="1" bottom="1" header="0" footer="0"/>
  <pageSetup fitToHeight="1" fitToWidth="1" horizontalDpi="600" verticalDpi="600" orientation="portrait"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F196"/>
  <sheetViews>
    <sheetView workbookViewId="0" topLeftCell="A171">
      <selection activeCell="F208" sqref="F208"/>
    </sheetView>
  </sheetViews>
  <sheetFormatPr defaultColWidth="9.140625" defaultRowHeight="12.75"/>
  <cols>
    <col min="1" max="1" width="37.140625" style="0" customWidth="1"/>
    <col min="2" max="2" width="16.140625" style="0" customWidth="1"/>
  </cols>
  <sheetData>
    <row r="1" ht="12.75">
      <c r="A1" s="33" t="s">
        <v>31</v>
      </c>
    </row>
    <row r="2" spans="1:6" ht="58.5" customHeight="1">
      <c r="A2" s="164" t="s">
        <v>24</v>
      </c>
      <c r="B2" s="164"/>
      <c r="C2" s="164"/>
      <c r="D2" s="164"/>
      <c r="E2" s="164"/>
      <c r="F2" s="164"/>
    </row>
    <row r="3" ht="13.5" thickBot="1"/>
    <row r="4" spans="1:2" ht="12.75">
      <c r="A4" s="54" t="s">
        <v>150</v>
      </c>
      <c r="B4" s="57" t="s">
        <v>27</v>
      </c>
    </row>
    <row r="5" spans="1:2" ht="13.5" thickBot="1">
      <c r="A5" s="39"/>
      <c r="B5" s="58"/>
    </row>
    <row r="6" spans="1:2" ht="12.75">
      <c r="A6" s="54" t="s">
        <v>25</v>
      </c>
      <c r="B6" s="59" t="s">
        <v>151</v>
      </c>
    </row>
    <row r="7" spans="1:2" ht="12.75">
      <c r="A7" s="55" t="s">
        <v>152</v>
      </c>
      <c r="B7" s="60" t="s">
        <v>153</v>
      </c>
    </row>
    <row r="8" spans="1:2" ht="12.75">
      <c r="A8" s="55" t="s">
        <v>17</v>
      </c>
      <c r="B8" s="60"/>
    </row>
    <row r="9" spans="1:2" ht="13.5" thickBot="1">
      <c r="A9" s="55" t="s">
        <v>18</v>
      </c>
      <c r="B9" s="60"/>
    </row>
    <row r="10" spans="1:2" ht="13.5" thickBot="1">
      <c r="A10" s="106" t="s">
        <v>26</v>
      </c>
      <c r="B10" s="139" t="s">
        <v>154</v>
      </c>
    </row>
    <row r="12" ht="13.5" thickBot="1"/>
    <row r="13" spans="1:2" ht="12.75">
      <c r="A13" s="54" t="s">
        <v>155</v>
      </c>
      <c r="B13" s="57" t="s">
        <v>27</v>
      </c>
    </row>
    <row r="14" spans="1:2" ht="13.5" thickBot="1">
      <c r="A14" s="39"/>
      <c r="B14" s="58"/>
    </row>
    <row r="15" spans="1:2" ht="12.75">
      <c r="A15" s="54" t="s">
        <v>25</v>
      </c>
      <c r="B15" s="59" t="s">
        <v>154</v>
      </c>
    </row>
    <row r="16" spans="1:2" ht="12.75">
      <c r="A16" s="55" t="s">
        <v>152</v>
      </c>
      <c r="B16" s="60" t="s">
        <v>156</v>
      </c>
    </row>
    <row r="17" spans="1:2" ht="12.75">
      <c r="A17" s="55" t="s">
        <v>17</v>
      </c>
      <c r="B17" s="60"/>
    </row>
    <row r="18" spans="1:2" ht="13.5" thickBot="1">
      <c r="A18" s="55" t="s">
        <v>18</v>
      </c>
      <c r="B18" s="60"/>
    </row>
    <row r="19" spans="1:2" ht="13.5" thickBot="1">
      <c r="A19" s="106" t="s">
        <v>26</v>
      </c>
      <c r="B19" s="139" t="s">
        <v>157</v>
      </c>
    </row>
    <row r="21" ht="13.5" thickBot="1"/>
    <row r="22" spans="1:2" ht="12.75">
      <c r="A22" s="97" t="s">
        <v>158</v>
      </c>
      <c r="B22" s="57" t="s">
        <v>27</v>
      </c>
    </row>
    <row r="23" spans="1:2" ht="12.75">
      <c r="A23" s="58"/>
      <c r="B23" s="58"/>
    </row>
    <row r="24" spans="1:2" ht="12.75">
      <c r="A24" s="140" t="s">
        <v>25</v>
      </c>
      <c r="B24" s="60" t="s">
        <v>159</v>
      </c>
    </row>
    <row r="25" spans="1:2" ht="12.75">
      <c r="A25" s="98" t="s">
        <v>81</v>
      </c>
      <c r="B25" s="60" t="s">
        <v>156</v>
      </c>
    </row>
    <row r="26" spans="1:2" ht="12.75">
      <c r="A26" s="98" t="s">
        <v>82</v>
      </c>
      <c r="B26" s="60" t="s">
        <v>160</v>
      </c>
    </row>
    <row r="27" spans="1:2" ht="13.5" thickBot="1">
      <c r="A27" s="98" t="s">
        <v>83</v>
      </c>
      <c r="B27" s="60" t="s">
        <v>117</v>
      </c>
    </row>
    <row r="28" spans="1:2" ht="13.5" thickBot="1">
      <c r="A28" s="95" t="s">
        <v>26</v>
      </c>
      <c r="B28" s="139" t="s">
        <v>161</v>
      </c>
    </row>
    <row r="30" ht="13.5" thickBot="1"/>
    <row r="31" spans="1:2" ht="12.75">
      <c r="A31" s="54" t="s">
        <v>85</v>
      </c>
      <c r="B31" s="57" t="s">
        <v>27</v>
      </c>
    </row>
    <row r="32" spans="1:2" ht="13.5" thickBot="1">
      <c r="A32" s="39"/>
      <c r="B32" s="58"/>
    </row>
    <row r="33" spans="1:2" ht="12.75">
      <c r="A33" s="54" t="s">
        <v>25</v>
      </c>
      <c r="B33" s="59" t="s">
        <v>162</v>
      </c>
    </row>
    <row r="34" spans="1:2" ht="12.75">
      <c r="A34" s="98" t="s">
        <v>81</v>
      </c>
      <c r="B34" s="60" t="s">
        <v>163</v>
      </c>
    </row>
    <row r="35" spans="1:2" ht="12.75">
      <c r="A35" s="98" t="s">
        <v>82</v>
      </c>
      <c r="B35" s="60" t="s">
        <v>164</v>
      </c>
    </row>
    <row r="36" spans="1:2" ht="13.5" thickBot="1">
      <c r="A36" s="98" t="s">
        <v>83</v>
      </c>
      <c r="B36" s="60" t="s">
        <v>165</v>
      </c>
    </row>
    <row r="37" spans="1:2" ht="13.5" thickBot="1">
      <c r="A37" s="106" t="s">
        <v>26</v>
      </c>
      <c r="B37" s="139" t="s">
        <v>166</v>
      </c>
    </row>
    <row r="38" ht="13.5" thickBot="1"/>
    <row r="39" spans="1:2" ht="12.75">
      <c r="A39" s="54" t="s">
        <v>92</v>
      </c>
      <c r="B39" s="57" t="s">
        <v>27</v>
      </c>
    </row>
    <row r="40" spans="1:2" ht="13.5" thickBot="1">
      <c r="A40" s="39"/>
      <c r="B40" s="58"/>
    </row>
    <row r="41" spans="1:2" ht="12.75">
      <c r="A41" s="54" t="s">
        <v>25</v>
      </c>
      <c r="B41" s="59" t="s">
        <v>167</v>
      </c>
    </row>
    <row r="42" spans="1:2" ht="12.75">
      <c r="A42" s="55" t="s">
        <v>94</v>
      </c>
      <c r="B42" s="60" t="s">
        <v>168</v>
      </c>
    </row>
    <row r="43" spans="1:2" ht="12.75">
      <c r="A43" s="55" t="s">
        <v>169</v>
      </c>
      <c r="B43" s="60" t="s">
        <v>170</v>
      </c>
    </row>
    <row r="44" spans="1:2" ht="13.5" thickBot="1">
      <c r="A44" s="55"/>
      <c r="B44" s="60"/>
    </row>
    <row r="45" spans="1:2" ht="13.5" thickBot="1">
      <c r="A45" s="106" t="s">
        <v>26</v>
      </c>
      <c r="B45" s="139" t="s">
        <v>171</v>
      </c>
    </row>
    <row r="46" ht="13.5" thickBot="1"/>
    <row r="47" spans="1:2" ht="12.75">
      <c r="A47" s="54" t="s">
        <v>92</v>
      </c>
      <c r="B47" s="57" t="s">
        <v>27</v>
      </c>
    </row>
    <row r="48" spans="1:2" ht="13.5" thickBot="1">
      <c r="A48" s="39"/>
      <c r="B48" s="58"/>
    </row>
    <row r="49" spans="1:2" ht="12.75">
      <c r="A49" s="54" t="s">
        <v>25</v>
      </c>
      <c r="B49" s="59" t="s">
        <v>167</v>
      </c>
    </row>
    <row r="50" spans="1:2" ht="12.75">
      <c r="A50" s="55" t="s">
        <v>94</v>
      </c>
      <c r="B50" s="60" t="s">
        <v>168</v>
      </c>
    </row>
    <row r="51" spans="1:2" ht="12.75">
      <c r="A51" s="55" t="s">
        <v>169</v>
      </c>
      <c r="B51" s="60" t="s">
        <v>170</v>
      </c>
    </row>
    <row r="52" spans="1:2" ht="13.5" thickBot="1">
      <c r="A52" s="55"/>
      <c r="B52" s="60"/>
    </row>
    <row r="53" spans="1:2" ht="13.5" thickBot="1">
      <c r="A53" s="106" t="s">
        <v>26</v>
      </c>
      <c r="B53" s="139" t="s">
        <v>171</v>
      </c>
    </row>
    <row r="55" ht="13.5" thickBot="1"/>
    <row r="56" spans="1:2" ht="12.75">
      <c r="A56" s="54" t="s">
        <v>172</v>
      </c>
      <c r="B56" s="57" t="s">
        <v>27</v>
      </c>
    </row>
    <row r="57" spans="1:2" ht="13.5" thickBot="1">
      <c r="A57" s="39"/>
      <c r="B57" s="58"/>
    </row>
    <row r="58" spans="1:2" ht="12.75">
      <c r="A58" s="54" t="s">
        <v>25</v>
      </c>
      <c r="B58" s="59" t="s">
        <v>173</v>
      </c>
    </row>
    <row r="59" spans="1:2" ht="12.75">
      <c r="A59" s="55" t="s">
        <v>152</v>
      </c>
      <c r="B59" s="60" t="s">
        <v>174</v>
      </c>
    </row>
    <row r="60" spans="1:2" ht="12.75">
      <c r="A60" s="55" t="s">
        <v>17</v>
      </c>
      <c r="B60" s="60"/>
    </row>
    <row r="61" spans="1:2" ht="13.5" thickBot="1">
      <c r="A61" s="55" t="s">
        <v>18</v>
      </c>
      <c r="B61" s="60"/>
    </row>
    <row r="62" spans="1:2" ht="13.5" thickBot="1">
      <c r="A62" s="106" t="s">
        <v>26</v>
      </c>
      <c r="B62" s="139" t="s">
        <v>174</v>
      </c>
    </row>
    <row r="64" ht="13.5" thickBot="1"/>
    <row r="65" spans="1:2" ht="12.75">
      <c r="A65" s="54" t="s">
        <v>175</v>
      </c>
      <c r="B65" s="57" t="s">
        <v>27</v>
      </c>
    </row>
    <row r="66" spans="1:2" ht="13.5" thickBot="1">
      <c r="A66" s="39"/>
      <c r="B66" s="58"/>
    </row>
    <row r="67" spans="1:2" ht="12.75">
      <c r="A67" s="54" t="s">
        <v>25</v>
      </c>
      <c r="B67" s="59" t="s">
        <v>173</v>
      </c>
    </row>
    <row r="68" spans="1:2" ht="12.75">
      <c r="A68" s="55" t="s">
        <v>152</v>
      </c>
      <c r="B68" s="60" t="s">
        <v>163</v>
      </c>
    </row>
    <row r="69" spans="1:2" ht="12.75">
      <c r="A69" s="55" t="s">
        <v>17</v>
      </c>
      <c r="B69" s="60"/>
    </row>
    <row r="70" spans="1:2" ht="13.5" thickBot="1">
      <c r="A70" s="55" t="s">
        <v>18</v>
      </c>
      <c r="B70" s="60"/>
    </row>
    <row r="71" spans="1:2" ht="13.5" thickBot="1">
      <c r="A71" s="106" t="s">
        <v>26</v>
      </c>
      <c r="B71" s="139" t="s">
        <v>163</v>
      </c>
    </row>
    <row r="73" ht="13.5" thickBot="1"/>
    <row r="74" spans="1:2" ht="12.75">
      <c r="A74" s="54" t="s">
        <v>176</v>
      </c>
      <c r="B74" s="57" t="s">
        <v>27</v>
      </c>
    </row>
    <row r="75" spans="1:2" ht="13.5" thickBot="1">
      <c r="A75" s="39"/>
      <c r="B75" s="58"/>
    </row>
    <row r="76" spans="1:2" ht="12.75">
      <c r="A76" s="54" t="s">
        <v>25</v>
      </c>
      <c r="B76" s="59" t="s">
        <v>177</v>
      </c>
    </row>
    <row r="77" spans="1:2" ht="12.75">
      <c r="A77" s="55" t="s">
        <v>94</v>
      </c>
      <c r="B77" s="60" t="s">
        <v>178</v>
      </c>
    </row>
    <row r="78" spans="1:2" ht="12.75">
      <c r="A78" s="55"/>
      <c r="B78" s="60"/>
    </row>
    <row r="79" spans="1:2" ht="13.5" thickBot="1">
      <c r="A79" s="55"/>
      <c r="B79" s="60"/>
    </row>
    <row r="80" spans="1:2" ht="13.5" thickBot="1">
      <c r="A80" s="106" t="s">
        <v>26</v>
      </c>
      <c r="B80" s="139" t="s">
        <v>179</v>
      </c>
    </row>
    <row r="81" ht="13.5" thickBot="1"/>
    <row r="82" spans="1:2" ht="12.75">
      <c r="A82" s="54" t="s">
        <v>180</v>
      </c>
      <c r="B82" s="57" t="s">
        <v>27</v>
      </c>
    </row>
    <row r="83" spans="1:2" ht="13.5" thickBot="1">
      <c r="A83" s="39"/>
      <c r="B83" s="58"/>
    </row>
    <row r="84" spans="1:2" ht="12.75">
      <c r="A84" s="54" t="s">
        <v>16</v>
      </c>
      <c r="B84" s="57">
        <v>2640</v>
      </c>
    </row>
    <row r="85" spans="1:2" ht="12.75">
      <c r="A85" s="55" t="s">
        <v>119</v>
      </c>
      <c r="B85" s="58">
        <v>-22</v>
      </c>
    </row>
    <row r="86" spans="1:2" ht="12.75">
      <c r="A86" s="55" t="s">
        <v>181</v>
      </c>
      <c r="B86" s="58">
        <v>163</v>
      </c>
    </row>
    <row r="87" spans="1:2" ht="12.75">
      <c r="A87" s="55" t="s">
        <v>18</v>
      </c>
      <c r="B87" s="58"/>
    </row>
    <row r="88" spans="1:2" ht="13.5" thickBot="1">
      <c r="A88" s="56" t="s">
        <v>26</v>
      </c>
      <c r="B88" s="141">
        <f>SUM(B84:B86)</f>
        <v>2781</v>
      </c>
    </row>
    <row r="90" ht="13.5" thickBot="1"/>
    <row r="91" spans="1:2" ht="12.75">
      <c r="A91" s="54" t="s">
        <v>106</v>
      </c>
      <c r="B91" s="57" t="s">
        <v>27</v>
      </c>
    </row>
    <row r="92" spans="1:2" ht="13.5" thickBot="1">
      <c r="A92" s="39"/>
      <c r="B92" s="58"/>
    </row>
    <row r="93" spans="1:2" ht="12.75">
      <c r="A93" s="54" t="s">
        <v>25</v>
      </c>
      <c r="B93" s="57">
        <f>805+28+230+25+5280+4630</f>
        <v>10998</v>
      </c>
    </row>
    <row r="94" spans="1:2" ht="12.75">
      <c r="A94" s="55" t="s">
        <v>119</v>
      </c>
      <c r="B94" s="58">
        <f>-7-45-39</f>
        <v>-91</v>
      </c>
    </row>
    <row r="95" spans="1:2" ht="12.75">
      <c r="A95" s="55" t="s">
        <v>182</v>
      </c>
      <c r="B95" s="58">
        <v>-163</v>
      </c>
    </row>
    <row r="96" spans="1:2" ht="12.75">
      <c r="A96" s="55" t="s">
        <v>18</v>
      </c>
      <c r="B96" s="58"/>
    </row>
    <row r="97" spans="1:2" ht="13.5" thickBot="1">
      <c r="A97" s="56" t="s">
        <v>26</v>
      </c>
      <c r="B97" s="141">
        <f>SUM(B93:B96)</f>
        <v>10744</v>
      </c>
    </row>
    <row r="98" ht="13.5" thickBot="1"/>
    <row r="99" spans="1:2" ht="12.75">
      <c r="A99" s="54" t="s">
        <v>183</v>
      </c>
      <c r="B99" s="57" t="s">
        <v>27</v>
      </c>
    </row>
    <row r="100" spans="1:2" ht="13.5" thickBot="1">
      <c r="A100" s="39"/>
      <c r="B100" s="58"/>
    </row>
    <row r="101" spans="1:2" ht="12.75">
      <c r="A101" s="54" t="s">
        <v>25</v>
      </c>
      <c r="B101" s="57">
        <f>161+6863+4456</f>
        <v>11480</v>
      </c>
    </row>
    <row r="102" spans="1:2" ht="12.75">
      <c r="A102" s="55" t="s">
        <v>119</v>
      </c>
      <c r="B102" s="58">
        <f>-26-17</f>
        <v>-43</v>
      </c>
    </row>
    <row r="103" spans="1:2" ht="12.75">
      <c r="A103" s="55" t="s">
        <v>17</v>
      </c>
      <c r="B103" s="58"/>
    </row>
    <row r="104" spans="1:2" ht="12.75">
      <c r="A104" s="55" t="s">
        <v>18</v>
      </c>
      <c r="B104" s="58"/>
    </row>
    <row r="105" spans="1:2" ht="13.5" thickBot="1">
      <c r="A105" s="56" t="s">
        <v>26</v>
      </c>
      <c r="B105" s="141">
        <f>SUM(B101:B104)</f>
        <v>11437</v>
      </c>
    </row>
    <row r="106" spans="1:2" ht="13.5" thickBot="1">
      <c r="A106" s="48"/>
      <c r="B106" s="142"/>
    </row>
    <row r="107" spans="1:2" ht="12.75">
      <c r="A107" s="54" t="s">
        <v>109</v>
      </c>
      <c r="B107" s="57" t="s">
        <v>27</v>
      </c>
    </row>
    <row r="108" spans="1:2" ht="13.5" thickBot="1">
      <c r="A108" s="39"/>
      <c r="B108" s="58"/>
    </row>
    <row r="109" spans="1:2" ht="12.75">
      <c r="A109" s="54" t="s">
        <v>25</v>
      </c>
      <c r="B109" s="57">
        <v>288</v>
      </c>
    </row>
    <row r="110" spans="1:2" ht="12.75">
      <c r="A110" s="55" t="s">
        <v>119</v>
      </c>
      <c r="B110" s="58">
        <v>-3</v>
      </c>
    </row>
    <row r="111" spans="1:2" ht="12.75">
      <c r="A111" s="55" t="s">
        <v>17</v>
      </c>
      <c r="B111" s="58"/>
    </row>
    <row r="112" spans="1:2" ht="12.75">
      <c r="A112" s="55" t="s">
        <v>18</v>
      </c>
      <c r="B112" s="58"/>
    </row>
    <row r="113" spans="1:2" ht="13.5" thickBot="1">
      <c r="A113" s="56" t="s">
        <v>26</v>
      </c>
      <c r="B113" s="141">
        <f>SUM(B109:B112)</f>
        <v>285</v>
      </c>
    </row>
    <row r="114" spans="1:2" ht="13.5" thickBot="1">
      <c r="A114" s="48"/>
      <c r="B114" s="142"/>
    </row>
    <row r="115" spans="1:2" ht="12.75">
      <c r="A115" s="54" t="s">
        <v>184</v>
      </c>
      <c r="B115" s="57" t="s">
        <v>27</v>
      </c>
    </row>
    <row r="116" spans="1:2" ht="13.5" thickBot="1">
      <c r="A116" s="39"/>
      <c r="B116" s="58"/>
    </row>
    <row r="117" spans="1:2" ht="12.75">
      <c r="A117" s="54" t="s">
        <v>25</v>
      </c>
      <c r="B117" s="57">
        <f>209+108</f>
        <v>317</v>
      </c>
    </row>
    <row r="118" spans="1:2" ht="12.75">
      <c r="A118" s="55" t="s">
        <v>119</v>
      </c>
      <c r="B118" s="58">
        <v>-2</v>
      </c>
    </row>
    <row r="119" spans="1:2" ht="12.75">
      <c r="A119" s="55" t="s">
        <v>17</v>
      </c>
      <c r="B119" s="58"/>
    </row>
    <row r="120" spans="1:2" ht="12.75">
      <c r="A120" s="55" t="s">
        <v>18</v>
      </c>
      <c r="B120" s="58"/>
    </row>
    <row r="121" spans="1:2" ht="13.5" thickBot="1">
      <c r="A121" s="56" t="s">
        <v>26</v>
      </c>
      <c r="B121" s="141">
        <f>SUM(B117:B120)</f>
        <v>315</v>
      </c>
    </row>
    <row r="122" ht="13.5" thickBot="1"/>
    <row r="123" spans="1:2" ht="12.75">
      <c r="A123" s="54" t="s">
        <v>185</v>
      </c>
      <c r="B123" s="57" t="s">
        <v>27</v>
      </c>
    </row>
    <row r="124" spans="1:2" ht="13.5" thickBot="1">
      <c r="A124" s="39"/>
      <c r="B124" s="58"/>
    </row>
    <row r="125" spans="1:2" ht="12.75">
      <c r="A125" s="54" t="s">
        <v>25</v>
      </c>
      <c r="B125" s="57">
        <v>28</v>
      </c>
    </row>
    <row r="126" spans="1:2" ht="12.75">
      <c r="A126" s="55" t="s">
        <v>119</v>
      </c>
      <c r="B126" s="58">
        <v>0</v>
      </c>
    </row>
    <row r="127" spans="1:2" ht="12.75">
      <c r="A127" s="55" t="s">
        <v>17</v>
      </c>
      <c r="B127" s="58"/>
    </row>
    <row r="128" spans="1:2" ht="12.75">
      <c r="A128" s="55" t="s">
        <v>18</v>
      </c>
      <c r="B128" s="58"/>
    </row>
    <row r="129" spans="1:2" ht="13.5" thickBot="1">
      <c r="A129" s="56" t="s">
        <v>26</v>
      </c>
      <c r="B129" s="141">
        <f>SUM(B125:B128)</f>
        <v>28</v>
      </c>
    </row>
    <row r="131" spans="1:2" ht="12.75">
      <c r="A131" s="48"/>
      <c r="B131" s="142"/>
    </row>
    <row r="132" ht="13.5" thickBot="1"/>
    <row r="133" spans="1:2" ht="12.75">
      <c r="A133" s="120" t="s">
        <v>112</v>
      </c>
      <c r="B133" s="121" t="s">
        <v>27</v>
      </c>
    </row>
    <row r="134" spans="1:2" ht="13.5" thickBot="1">
      <c r="A134" s="122"/>
      <c r="B134" s="123"/>
    </row>
    <row r="135" spans="1:2" ht="12.75">
      <c r="A135" s="120" t="s">
        <v>25</v>
      </c>
      <c r="B135" s="131" t="s">
        <v>186</v>
      </c>
    </row>
    <row r="136" spans="1:2" ht="12.75">
      <c r="A136" s="125" t="s">
        <v>187</v>
      </c>
      <c r="B136" s="132" t="s">
        <v>188</v>
      </c>
    </row>
    <row r="137" spans="1:2" ht="12.75">
      <c r="A137" s="125" t="s">
        <v>187</v>
      </c>
      <c r="B137" s="132" t="s">
        <v>189</v>
      </c>
    </row>
    <row r="138" spans="1:2" ht="12.75">
      <c r="A138" s="125" t="s">
        <v>131</v>
      </c>
      <c r="B138" s="132" t="s">
        <v>188</v>
      </c>
    </row>
    <row r="139" spans="1:2" ht="12.75">
      <c r="A139" s="125" t="s">
        <v>17</v>
      </c>
      <c r="B139" s="132"/>
    </row>
    <row r="140" spans="1:2" ht="13.5" thickBot="1">
      <c r="A140" s="125" t="s">
        <v>18</v>
      </c>
      <c r="B140" s="132"/>
    </row>
    <row r="141" spans="1:2" ht="13.5" thickBot="1">
      <c r="A141" s="129" t="s">
        <v>26</v>
      </c>
      <c r="B141" s="130" t="s">
        <v>190</v>
      </c>
    </row>
    <row r="142" spans="1:2" ht="12.75">
      <c r="A142" s="62"/>
      <c r="B142" s="135"/>
    </row>
    <row r="143" spans="1:2" ht="13.5" thickBot="1">
      <c r="A143" s="62"/>
      <c r="B143" s="135"/>
    </row>
    <row r="144" spans="1:2" ht="12.75">
      <c r="A144" s="120" t="s">
        <v>191</v>
      </c>
      <c r="B144" s="121" t="s">
        <v>27</v>
      </c>
    </row>
    <row r="145" spans="1:2" ht="13.5" thickBot="1">
      <c r="A145" s="122"/>
      <c r="B145" s="123"/>
    </row>
    <row r="146" spans="1:2" ht="12.75">
      <c r="A146" s="120" t="s">
        <v>25</v>
      </c>
      <c r="B146" s="131" t="s">
        <v>192</v>
      </c>
    </row>
    <row r="147" spans="1:2" ht="12.75">
      <c r="A147" s="125" t="s">
        <v>119</v>
      </c>
      <c r="B147" s="132" t="s">
        <v>193</v>
      </c>
    </row>
    <row r="148" spans="1:2" ht="12.75">
      <c r="A148" s="125" t="s">
        <v>119</v>
      </c>
      <c r="B148" s="132" t="s">
        <v>194</v>
      </c>
    </row>
    <row r="149" spans="1:2" ht="12.75">
      <c r="A149" s="125" t="s">
        <v>131</v>
      </c>
      <c r="B149" s="132" t="s">
        <v>193</v>
      </c>
    </row>
    <row r="150" spans="1:2" ht="12.75">
      <c r="A150" s="125" t="s">
        <v>17</v>
      </c>
      <c r="B150" s="132"/>
    </row>
    <row r="151" spans="1:2" ht="13.5" thickBot="1">
      <c r="A151" s="125" t="s">
        <v>18</v>
      </c>
      <c r="B151" s="132"/>
    </row>
    <row r="152" spans="1:2" ht="13.5" thickBot="1">
      <c r="A152" s="129" t="s">
        <v>26</v>
      </c>
      <c r="B152" s="143" t="s">
        <v>195</v>
      </c>
    </row>
    <row r="153" spans="1:2" ht="13.5" thickBot="1">
      <c r="A153" s="62"/>
      <c r="B153" s="62"/>
    </row>
    <row r="154" spans="1:2" ht="12.75">
      <c r="A154" s="120" t="s">
        <v>196</v>
      </c>
      <c r="B154" s="121" t="s">
        <v>27</v>
      </c>
    </row>
    <row r="155" spans="1:2" ht="13.5" thickBot="1">
      <c r="A155" s="122"/>
      <c r="B155" s="123"/>
    </row>
    <row r="156" spans="1:2" ht="12.75">
      <c r="A156" s="120" t="s">
        <v>25</v>
      </c>
      <c r="B156" s="131" t="s">
        <v>197</v>
      </c>
    </row>
    <row r="157" spans="1:2" ht="12.75">
      <c r="A157" s="125" t="s">
        <v>131</v>
      </c>
      <c r="B157" s="132" t="s">
        <v>188</v>
      </c>
    </row>
    <row r="158" spans="1:2" ht="13.5" thickBot="1">
      <c r="A158" s="125"/>
      <c r="B158" s="132"/>
    </row>
    <row r="159" spans="1:2" ht="13.5" thickBot="1">
      <c r="A159" s="129" t="s">
        <v>26</v>
      </c>
      <c r="B159" s="143" t="s">
        <v>198</v>
      </c>
    </row>
    <row r="160" spans="1:2" ht="13.5" thickBot="1">
      <c r="A160" s="144"/>
      <c r="B160" s="145"/>
    </row>
    <row r="161" spans="1:2" ht="12.75">
      <c r="A161" s="120" t="s">
        <v>137</v>
      </c>
      <c r="B161" s="121" t="s">
        <v>27</v>
      </c>
    </row>
    <row r="162" spans="1:2" ht="13.5" thickBot="1">
      <c r="A162" s="122"/>
      <c r="B162" s="123"/>
    </row>
    <row r="163" spans="1:2" ht="12.75">
      <c r="A163" s="120" t="s">
        <v>199</v>
      </c>
      <c r="B163" s="131" t="s">
        <v>200</v>
      </c>
    </row>
    <row r="164" spans="1:2" ht="12.75">
      <c r="A164" s="125"/>
      <c r="B164" s="136"/>
    </row>
    <row r="165" spans="1:2" ht="12.75">
      <c r="A165" s="125" t="s">
        <v>121</v>
      </c>
      <c r="B165" s="136">
        <v>-280</v>
      </c>
    </row>
    <row r="166" spans="1:2" ht="12.75">
      <c r="A166" s="125"/>
      <c r="B166" s="136"/>
    </row>
    <row r="167" spans="1:2" ht="12.75">
      <c r="A167" s="125"/>
      <c r="B167" s="136"/>
    </row>
    <row r="168" spans="1:2" ht="13.5" thickBot="1">
      <c r="A168" s="146"/>
      <c r="B168" s="147"/>
    </row>
    <row r="169" spans="1:2" ht="13.5" thickBot="1">
      <c r="A169" s="129" t="s">
        <v>26</v>
      </c>
      <c r="B169" s="148" t="s">
        <v>201</v>
      </c>
    </row>
    <row r="170" spans="1:2" ht="13.5" thickBot="1">
      <c r="A170" s="62"/>
      <c r="B170" s="62"/>
    </row>
    <row r="171" spans="1:2" ht="12.75">
      <c r="A171" s="120" t="s">
        <v>141</v>
      </c>
      <c r="B171" s="121" t="s">
        <v>27</v>
      </c>
    </row>
    <row r="172" spans="1:2" ht="13.5" thickBot="1">
      <c r="A172" s="122"/>
      <c r="B172" s="123"/>
    </row>
    <row r="173" spans="1:2" ht="12.75">
      <c r="A173" s="120" t="s">
        <v>199</v>
      </c>
      <c r="B173" s="131" t="s">
        <v>202</v>
      </c>
    </row>
    <row r="174" spans="1:2" ht="12.75">
      <c r="A174" s="125"/>
      <c r="B174" s="136"/>
    </row>
    <row r="175" spans="1:2" ht="12.75">
      <c r="A175" s="125"/>
      <c r="B175" s="136"/>
    </row>
    <row r="176" spans="1:2" ht="12.75">
      <c r="A176" s="125" t="s">
        <v>121</v>
      </c>
      <c r="B176" s="136">
        <v>-784</v>
      </c>
    </row>
    <row r="177" spans="1:2" ht="13.5" thickBot="1">
      <c r="A177" s="125"/>
      <c r="B177" s="136"/>
    </row>
    <row r="178" spans="1:2" ht="13.5" thickBot="1">
      <c r="A178" s="129" t="s">
        <v>26</v>
      </c>
      <c r="B178" s="130" t="s">
        <v>203</v>
      </c>
    </row>
    <row r="179" spans="1:2" ht="13.5" thickBot="1">
      <c r="A179" s="62"/>
      <c r="B179" s="62"/>
    </row>
    <row r="180" spans="1:2" ht="12.75">
      <c r="A180" s="120" t="s">
        <v>144</v>
      </c>
      <c r="B180" s="121" t="s">
        <v>27</v>
      </c>
    </row>
    <row r="181" spans="1:2" ht="13.5" thickBot="1">
      <c r="A181" s="122"/>
      <c r="B181" s="123"/>
    </row>
    <row r="182" spans="1:2" ht="12.75">
      <c r="A182" s="120" t="s">
        <v>199</v>
      </c>
      <c r="B182" s="131" t="s">
        <v>202</v>
      </c>
    </row>
    <row r="183" spans="1:2" ht="12.75">
      <c r="A183" s="125"/>
      <c r="B183" s="136"/>
    </row>
    <row r="184" spans="1:2" ht="12.75">
      <c r="A184" s="125"/>
      <c r="B184" s="136"/>
    </row>
    <row r="185" spans="1:2" ht="12.75">
      <c r="A185" s="125" t="s">
        <v>121</v>
      </c>
      <c r="B185" s="149">
        <v>-293</v>
      </c>
    </row>
    <row r="186" spans="1:2" ht="13.5" thickBot="1">
      <c r="A186" s="125"/>
      <c r="B186" s="136"/>
    </row>
    <row r="187" spans="1:2" ht="13.5" thickBot="1">
      <c r="A187" s="129" t="s">
        <v>26</v>
      </c>
      <c r="B187" s="130" t="s">
        <v>204</v>
      </c>
    </row>
    <row r="188" spans="1:2" ht="13.5" thickBot="1">
      <c r="A188" s="62"/>
      <c r="B188" s="62"/>
    </row>
    <row r="189" spans="1:2" ht="12.75">
      <c r="A189" s="120" t="s">
        <v>205</v>
      </c>
      <c r="B189" s="121" t="s">
        <v>27</v>
      </c>
    </row>
    <row r="190" spans="1:2" ht="13.5" thickBot="1">
      <c r="A190" s="122"/>
      <c r="B190" s="123"/>
    </row>
    <row r="191" spans="1:2" ht="12.75">
      <c r="A191" s="120" t="s">
        <v>199</v>
      </c>
      <c r="B191" s="131" t="s">
        <v>200</v>
      </c>
    </row>
    <row r="192" spans="1:2" ht="12.75">
      <c r="A192" s="125"/>
      <c r="B192" s="136"/>
    </row>
    <row r="193" spans="1:2" ht="12.75">
      <c r="A193" s="125"/>
      <c r="B193" s="136"/>
    </row>
    <row r="194" spans="1:2" ht="12.75">
      <c r="A194" s="125" t="s">
        <v>121</v>
      </c>
      <c r="B194" s="136">
        <v>-280</v>
      </c>
    </row>
    <row r="195" spans="1:2" ht="13.5" thickBot="1">
      <c r="A195" s="125"/>
      <c r="B195" s="136"/>
    </row>
    <row r="196" spans="1:2" ht="13.5" thickBot="1">
      <c r="A196" s="129" t="s">
        <v>26</v>
      </c>
      <c r="B196" s="130" t="s">
        <v>201</v>
      </c>
    </row>
  </sheetData>
  <mergeCells count="1">
    <mergeCell ref="A2:F2"/>
  </mergeCells>
  <printOptions/>
  <pageMargins left="0.75" right="0.75" top="1" bottom="1" header="0" footer="0"/>
  <pageSetup fitToHeight="1" fitToWidth="1"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Økonomiforvaltningen, Københavns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Christian Steenstrup Braad</dc:creator>
  <cp:keywords/>
  <dc:description/>
  <cp:lastModifiedBy>CI</cp:lastModifiedBy>
  <cp:lastPrinted>2006-10-25T14:11:55Z</cp:lastPrinted>
  <dcterms:created xsi:type="dcterms:W3CDTF">2005-06-10T11:21:12Z</dcterms:created>
  <dcterms:modified xsi:type="dcterms:W3CDTF">2006-11-02T14:59:59Z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LInviaDocumentId">
    <vt:lpwstr>{450CFACC-7301-4435-86E8-AEB10AF466B7}</vt:lpwstr>
  </property>
  <property fmtid="{D5CDD505-2E9C-101B-9397-08002B2CF9AE}" pid="3" name="ICLInviaNewDocument">
    <vt:bool>false</vt:bool>
  </property>
  <property fmtid="{D5CDD505-2E9C-101B-9397-08002B2CF9AE}" pid="4" name="eDocWrapped">
    <vt:bool>true</vt:bool>
  </property>
  <property fmtid="{D5CDD505-2E9C-101B-9397-08002B2CF9AE}" pid="5" name="ICLInviaDenyAllSaves">
    <vt:bool>false</vt:bool>
  </property>
  <property fmtid="{D5CDD505-2E9C-101B-9397-08002B2CF9AE}" pid="6" name="ICLInviaReadOnly">
    <vt:bool>false</vt:bool>
  </property>
  <property fmtid="{D5CDD505-2E9C-101B-9397-08002B2CF9AE}" pid="7" name="ICLInviaLocalDocument">
    <vt:bool>true</vt:bool>
  </property>
  <property fmtid="{D5CDD505-2E9C-101B-9397-08002B2CF9AE}" pid="8" name="ICLInviaTemplate">
    <vt:bool>false</vt:bool>
  </property>
  <property fmtid="{D5CDD505-2E9C-101B-9397-08002B2CF9AE}" pid="9" name="ICLInviaIsBeingSaved">
    <vt:bool>true</vt:bool>
  </property>
  <property fmtid="{D5CDD505-2E9C-101B-9397-08002B2CF9AE}" pid="10" name="FujitsuDocumentOpenedAndNotYetMarkedAsEDocInExcel">
    <vt:bool>false</vt:bool>
  </property>
  <property fmtid="{D5CDD505-2E9C-101B-9397-08002B2CF9AE}" pid="11" name="ICLInviaForceDisplaySaveAs">
    <vt:bool>false</vt:bool>
  </property>
</Properties>
</file>