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Udvidet generel" sheetId="1" r:id="rId1"/>
    <sheet name="Tabel til udregning af pris" sheetId="2" r:id="rId2"/>
    <sheet name="Tabel til udregning af mængde" sheetId="3" r:id="rId3"/>
  </sheets>
  <externalReferences>
    <externalReference r:id="rId6"/>
    <externalReference r:id="rId7"/>
  </externalReferences>
  <definedNames>
    <definedName name="_xlnm.Print_Area" localSheetId="2">'Tabel til udregning af mængde'!$A$1:$F$38</definedName>
    <definedName name="_xlnm.Print_Area" localSheetId="1">'Tabel til udregning af pris'!$A$1:$F$40</definedName>
    <definedName name="_xlnm.Print_Area" localSheetId="0">'Udvidet generel'!$A$1:$N$82</definedName>
  </definedNames>
  <calcPr fullCalcOnLoad="1"/>
</workbook>
</file>

<file path=xl/sharedStrings.xml><?xml version="1.0" encoding="utf-8"?>
<sst xmlns="http://schemas.openxmlformats.org/spreadsheetml/2006/main" count="1017" uniqueCount="308">
  <si>
    <t>Bevilling</t>
  </si>
  <si>
    <t>IM-konto</t>
  </si>
  <si>
    <t>Sag</t>
  </si>
  <si>
    <t>Forklarende tekst</t>
  </si>
  <si>
    <t>Tekniske omplaceringer inden for udvalget</t>
  </si>
  <si>
    <t>Ændring i budgettets forudsætninger</t>
  </si>
  <si>
    <t>Beløb (1.000 kr.)</t>
  </si>
  <si>
    <t>Ny dækningsgrad*</t>
  </si>
  <si>
    <t>Befolkning (antal personer i målgruppen)*</t>
  </si>
  <si>
    <t>Ændring i mængde</t>
  </si>
  <si>
    <t>Ny mængde</t>
  </si>
  <si>
    <t>Ændring i dækningsgrad*</t>
  </si>
  <si>
    <t>Ydelse/
Område</t>
  </si>
  <si>
    <t>Markering ved varig ændring</t>
  </si>
  <si>
    <t>Enhedspris i vedtaget budget (2006 p/l)</t>
  </si>
  <si>
    <t>Ændring 2</t>
  </si>
  <si>
    <t>Ændring 3</t>
  </si>
  <si>
    <t>I alt Ny enhedspris</t>
  </si>
  <si>
    <t>Beløb i kr.</t>
  </si>
  <si>
    <t>Tabel for dokumentation af ændringer i priser: For hver ydelse, hvor der med bevillingsændringen sker en ændring i enhedsprisen, skal der udfyldes en tabel, som nedenstående. Ny tabel kopieres og indsættes i regnarket under hinanden.</t>
  </si>
  <si>
    <t>Ny enhedspris, kr. (produkt af samtlige ændringer for ydelsen)</t>
  </si>
  <si>
    <t>Ændring i enhedspris, kr. (ved denne ene bevillingsændring)</t>
  </si>
  <si>
    <t>Tabel for dokumentation af ændringer i mængder: For hver ydelse, hvor der med bevillingsændringen sker en ændring i mængder, skal der udfyldes en tabel, som nedenstående. Ny tabel kopieres og indsættes i regnarket under hinanden.</t>
  </si>
  <si>
    <t>Mængde i vedtaget budget</t>
  </si>
  <si>
    <t>I alt Ny mængde</t>
  </si>
  <si>
    <t>Antal</t>
  </si>
  <si>
    <t>Bilag 3  - Bevillingsmæssige ændringer</t>
  </si>
  <si>
    <t>Bilag 3 A. Omplaceringer - Udregning af ændring i enhedsprisen</t>
  </si>
  <si>
    <t>Bilag 3 B. Omplaceringer - Udregning af ændring i mængde</t>
  </si>
  <si>
    <t>Børne- og Ungdomsudvalget</t>
  </si>
  <si>
    <t xml:space="preserve">Omplacering af DUT midler til private leverandører </t>
  </si>
  <si>
    <t>Privat og puljeinsitutioner</t>
  </si>
  <si>
    <t xml:space="preserve">Dagtilbud </t>
  </si>
  <si>
    <t>5.19.1</t>
  </si>
  <si>
    <t xml:space="preserve">Børne og Ungdomsforvaltningen har modtaget en DUT (LCP 260) på 2,3 mill.kr til at giver private leverandører bedre muligheder for at drive dagtilbud til børn og unge i konkurrence med de offentlige løsninger og forældrene større valgfrihed.  Ved en fejl er 2,7 mill kr. blevet overført fra 5.14.1 til 5.17.1 hvorfor 0,4 mill. kr ønskes omplaceret til 5.14 </t>
  </si>
  <si>
    <t>Vuggestuer og børnehaver</t>
  </si>
  <si>
    <t>5.14.1</t>
  </si>
  <si>
    <t>Integrationsmidler</t>
  </si>
  <si>
    <t>3.11.1</t>
  </si>
  <si>
    <t>Overførsel af midler fra Privat børnepasning til Privat institutioner</t>
  </si>
  <si>
    <t xml:space="preserve">Privat pasning </t>
  </si>
  <si>
    <t>5.10</t>
  </si>
  <si>
    <t xml:space="preserve">Som en konsekvens af folketingets vedtagelse af lov nr. 477 af 9.juni 2004 om sprogsti-mulering af tosprogede børn, skal integrations og sprogstimuleringsmidler med virkning fra 1. januar 2005 bogføres separat på 2 forskellige konti.  </t>
  </si>
  <si>
    <t xml:space="preserve">Tre storordninger i Privat Børnepasning er blevet omdannet til privatinstitutioner i 2006, og budgettet til institutionerne vil blive søgt omplaceret fra 5.10.1 Fælles formål. </t>
  </si>
  <si>
    <t>*</t>
  </si>
  <si>
    <t>Ydelse: Dagpleje</t>
  </si>
  <si>
    <t>Varig effekf af lønpulje 2005</t>
  </si>
  <si>
    <t>Udmøntning af andel af lønpulje 2006</t>
  </si>
  <si>
    <t>Flerbørnsdagpleje</t>
  </si>
  <si>
    <t>Kommunal hjemmepasning</t>
  </si>
  <si>
    <t>Deltidsdagpleje</t>
  </si>
  <si>
    <t xml:space="preserve">Tekniske ændringer </t>
  </si>
  <si>
    <t>Ydelse: Vuggestuer</t>
  </si>
  <si>
    <t>LCP 259</t>
  </si>
  <si>
    <t>LCP 260</t>
  </si>
  <si>
    <t>SMS- service</t>
  </si>
  <si>
    <t>Ydelse: Børnehaver</t>
  </si>
  <si>
    <t>1. Maj børn</t>
  </si>
  <si>
    <t>Specialinstitutionen Hvalen</t>
  </si>
  <si>
    <t>Udgifter til støttepædagoger</t>
  </si>
  <si>
    <t>SMS-service</t>
  </si>
  <si>
    <t>Ydelse: Privat Børnepasning 0-2 år</t>
  </si>
  <si>
    <t>Ydelse: Privat Børnepasning 3-5 år</t>
  </si>
  <si>
    <t>Ydelse: Privatinstitution 0-2 år</t>
  </si>
  <si>
    <t>Storordninger fra privat børnepasning</t>
  </si>
  <si>
    <t>Ydelse: Privatinstitution 3-5 år</t>
  </si>
  <si>
    <t>Ydelse: Special børnehaver og klubtilbud</t>
  </si>
  <si>
    <t>Ydelse:  Private SFO</t>
  </si>
  <si>
    <t xml:space="preserve">tilpasning af ydelse i f. t. eftersporgelsen </t>
  </si>
  <si>
    <t xml:space="preserve">aktivitetstilpasning </t>
  </si>
  <si>
    <t xml:space="preserve">Ydelse: Fritidshjem </t>
  </si>
  <si>
    <t xml:space="preserve">Demografi regulering </t>
  </si>
  <si>
    <t>Ydelse: Klubber</t>
  </si>
  <si>
    <t>Ydelse: Skolefritidsordninger - special</t>
  </si>
  <si>
    <t xml:space="preserve">Ydelse: Fritidshjem - Special </t>
  </si>
  <si>
    <t xml:space="preserve">Ydelse: Klubber - Special </t>
  </si>
  <si>
    <t>Ydelse: Undervisning</t>
  </si>
  <si>
    <t>69</t>
  </si>
  <si>
    <t>469</t>
  </si>
  <si>
    <t>Brobygning</t>
  </si>
  <si>
    <t>Erhvervspraktik</t>
  </si>
  <si>
    <t>-20</t>
  </si>
  <si>
    <t>Vigerslev Bibliotek</t>
  </si>
  <si>
    <t>Aktivitetstilpasning</t>
  </si>
  <si>
    <t>208</t>
  </si>
  <si>
    <t>Aktivitetstilpasning oktober</t>
  </si>
  <si>
    <t>Demografimidler til UiU</t>
  </si>
  <si>
    <t>Ydelse: Ungdommes Uddannelsesvejledning</t>
  </si>
  <si>
    <t>766</t>
  </si>
  <si>
    <t>0,9</t>
  </si>
  <si>
    <t>6,18</t>
  </si>
  <si>
    <t>116</t>
  </si>
  <si>
    <t>Studievejledning</t>
  </si>
  <si>
    <t>12</t>
  </si>
  <si>
    <t>19</t>
  </si>
  <si>
    <t>aktivitetstilpasning oktober</t>
  </si>
  <si>
    <t>1</t>
  </si>
  <si>
    <t>921</t>
  </si>
  <si>
    <t>Ydelse: Specialundervisning</t>
  </si>
  <si>
    <t>267744</t>
  </si>
  <si>
    <t>Budget til fysio- og ergoterapeuter</t>
  </si>
  <si>
    <t>Ydelse: Sundhedstilbud til skoleelever</t>
  </si>
  <si>
    <t>126</t>
  </si>
  <si>
    <t>Varig effekt af lønpulje 2005</t>
  </si>
  <si>
    <t>138</t>
  </si>
  <si>
    <t>Ydelse: sundhedsplejen</t>
  </si>
  <si>
    <t>Enhedspris i ombrudt budget (2006 p/l)</t>
  </si>
  <si>
    <t>725</t>
  </si>
  <si>
    <t>Ydelse: Børne- og ungdomstandplejen</t>
  </si>
  <si>
    <t>1.353</t>
  </si>
  <si>
    <t>1.348</t>
  </si>
  <si>
    <t>Ydelse: Natur- og Miljøtilbud</t>
  </si>
  <si>
    <t>165</t>
  </si>
  <si>
    <t>166</t>
  </si>
  <si>
    <t>Ydelse: Privat Børnepasning (0- 2 årige)</t>
  </si>
  <si>
    <t>148</t>
  </si>
  <si>
    <t>Overflytning til privat institutioner</t>
  </si>
  <si>
    <t>-47</t>
  </si>
  <si>
    <t>101</t>
  </si>
  <si>
    <t>Ydelse: Privat Børnepasning (3- 5 årige)</t>
  </si>
  <si>
    <t>-23</t>
  </si>
  <si>
    <t>78</t>
  </si>
  <si>
    <t>Ydelse: Dagplejen</t>
  </si>
  <si>
    <t>1080</t>
  </si>
  <si>
    <t>-25</t>
  </si>
  <si>
    <t>1012</t>
  </si>
  <si>
    <t>10338</t>
  </si>
  <si>
    <t>23</t>
  </si>
  <si>
    <t>25</t>
  </si>
  <si>
    <t>20</t>
  </si>
  <si>
    <t>10406</t>
  </si>
  <si>
    <t>17428</t>
  </si>
  <si>
    <t>-28</t>
  </si>
  <si>
    <t>1. maj børn</t>
  </si>
  <si>
    <t>-269</t>
  </si>
  <si>
    <t>17131</t>
  </si>
  <si>
    <t>Ydelse: Privat institutioner (0- 2 årige)</t>
  </si>
  <si>
    <t>0</t>
  </si>
  <si>
    <t>47</t>
  </si>
  <si>
    <t>Ydelse: Privat Institutioner (3- 5 årige)</t>
  </si>
  <si>
    <t>Ydelse: Specialbørnehaver og klubber</t>
  </si>
  <si>
    <t>205</t>
  </si>
  <si>
    <t>28</t>
  </si>
  <si>
    <t>233</t>
  </si>
  <si>
    <t>Ydelse: Private SFO</t>
  </si>
  <si>
    <t xml:space="preserve">mængdeopskrivning </t>
  </si>
  <si>
    <t xml:space="preserve">mængdenedskrivning </t>
  </si>
  <si>
    <t xml:space="preserve">Ydelse: Klubber </t>
  </si>
  <si>
    <t>Ydelse: Fritidshjem - special</t>
  </si>
  <si>
    <t>Ydelse: Klubber - special</t>
  </si>
  <si>
    <t>44.673</t>
  </si>
  <si>
    <t>aktivitetstilpasning</t>
  </si>
  <si>
    <t>-280</t>
  </si>
  <si>
    <t>280</t>
  </si>
  <si>
    <t>44.393</t>
  </si>
  <si>
    <t>Ydelse:Specialundervisning</t>
  </si>
  <si>
    <t>1670</t>
  </si>
  <si>
    <t>-11</t>
  </si>
  <si>
    <t>11</t>
  </si>
  <si>
    <t>1659</t>
  </si>
  <si>
    <t>Ydelse: Ungdommens uddannelsesvejledning</t>
  </si>
  <si>
    <t>48259</t>
  </si>
  <si>
    <t>47.979</t>
  </si>
  <si>
    <t>Mængde i ombrudt budget (2006 p/l)</t>
  </si>
  <si>
    <t>45.429</t>
  </si>
  <si>
    <t>45.149</t>
  </si>
  <si>
    <t>88.199</t>
  </si>
  <si>
    <t>87415</t>
  </si>
  <si>
    <t>87.906</t>
  </si>
  <si>
    <t>Ydelse: Natur- og miljøtilbud</t>
  </si>
  <si>
    <t>19/12</t>
  </si>
  <si>
    <t>85.607/57.187</t>
  </si>
  <si>
    <t>-47/-23</t>
  </si>
  <si>
    <t>47/23</t>
  </si>
  <si>
    <t>101/78</t>
  </si>
  <si>
    <t>Korrektion på aktivitetstilpasning 2006</t>
  </si>
  <si>
    <t xml:space="preserve">Skolefritidordninger / Klubber </t>
  </si>
  <si>
    <t xml:space="preserve">Fritidshjem- og klubber </t>
  </si>
  <si>
    <t>3.05.1</t>
  </si>
  <si>
    <t>33.497 / 21.361</t>
  </si>
  <si>
    <t>-7/0</t>
  </si>
  <si>
    <t>Private SFO</t>
  </si>
  <si>
    <t>3.10</t>
  </si>
  <si>
    <t xml:space="preserve">Fælles formål </t>
  </si>
  <si>
    <t>Fritidshjem/Klubber</t>
  </si>
  <si>
    <t>-45/-26</t>
  </si>
  <si>
    <t>Fritidshjem</t>
  </si>
  <si>
    <t>5.15.1</t>
  </si>
  <si>
    <t>Klubber</t>
  </si>
  <si>
    <t>5.16.1</t>
  </si>
  <si>
    <t>Skolefritidordninger</t>
  </si>
  <si>
    <t xml:space="preserve">Fritidshjem- og klubber - special </t>
  </si>
  <si>
    <t>Dialogdag</t>
  </si>
  <si>
    <t>Administration</t>
  </si>
  <si>
    <t>6.51.1</t>
  </si>
  <si>
    <t>Børne- og Ungdomsforvaltningen var i marts ansvarlig for afholdelsen af en dialog- og tolerancedag. Borgerrepræsentationen bevilligede 0,500 mill. kr. til formålet. Midlerne har været midlertidigt placeret på bevillingsområde Administration 6.51.1 Sekretariat og forvaltning og ønskes nu omplaceret bevillingsområdet Undervisning funktion 5.60.1 Introduktionsprogram m.v.</t>
  </si>
  <si>
    <t>Undervisning</t>
  </si>
  <si>
    <t>5.60.1</t>
  </si>
  <si>
    <t>ESDH</t>
  </si>
  <si>
    <t xml:space="preserve">Administration </t>
  </si>
  <si>
    <t>Omplacering af ESDH midler</t>
  </si>
  <si>
    <t>Administration - FAF</t>
  </si>
  <si>
    <t xml:space="preserve">Befordring af elever </t>
  </si>
  <si>
    <t>3.01</t>
  </si>
  <si>
    <t>På Børne- og Ungdomsudvalgets møde den 6. september blev det vedtaget af 5,4 mill. kr. af Børne- og Ungdomsudvalgets pulje til uforudsete udgifter skulle gå til dækning af merudgifter til befordring af elever på bevillingsområdet Undervisning. På dette grundlag anmodes der om at der omplaceres 5,4 mill. kr. fra funktion 3.01 til funktion 3.49.1 for at imødekomme Børne- og Ungdomsudvalgets beslutning.</t>
  </si>
  <si>
    <t>3.49.1</t>
  </si>
  <si>
    <t>Korrektion til aktivitetstilpasning</t>
  </si>
  <si>
    <t>Ungdommens uddannelsesvejledning</t>
  </si>
  <si>
    <t>3.14.1</t>
  </si>
  <si>
    <t>Specialundervisning</t>
  </si>
  <si>
    <t>Sundhedstilbud til skoleelever</t>
  </si>
  <si>
    <t>Sundhed</t>
  </si>
  <si>
    <t>5.80.1</t>
  </si>
  <si>
    <t>Sundhedsplejen</t>
  </si>
  <si>
    <t>3.07.1</t>
  </si>
  <si>
    <t>Børme- og Ungdomstandplejen</t>
  </si>
  <si>
    <t>5.83.1</t>
  </si>
  <si>
    <t>Natur og Miljøtilbud</t>
  </si>
  <si>
    <t>Miljø</t>
  </si>
  <si>
    <t>3.01.1</t>
  </si>
  <si>
    <t>Anlægsbevillinger</t>
  </si>
  <si>
    <t>Anlægs omplaceringer</t>
  </si>
  <si>
    <t>Anlæg</t>
  </si>
  <si>
    <t>3.01.3</t>
  </si>
  <si>
    <t>Omplacering af anlægsbevillinger</t>
  </si>
  <si>
    <t>3.37.3</t>
  </si>
  <si>
    <t>3.63.3</t>
  </si>
  <si>
    <t>5.16.3</t>
  </si>
  <si>
    <t>3.05.3</t>
  </si>
  <si>
    <t>5.15.3</t>
  </si>
  <si>
    <t>Børneplanen, daginstitutioner (BR 327/03)</t>
  </si>
  <si>
    <t>5.14.3</t>
  </si>
  <si>
    <t>I forbindelse med den tidlige og den ordinære overførsel af anlægsmidler fra FAF til Kejd (KFU) blev der gennemført samlede overførsler for Børneplanen på henholdsvis 49.881.000 kr. (BR 737/05) og 3.772.000 kr. (BR 281/06). Efterfølgende har det vist, at overførslerne var opgjort forkert, og at der blev overført for meget. Dertil kommer, at et af de anlægsprojekter, der blev overført midler til, senere er opgivet. Samlet skal der derfor tilbageføres 14.319.000 kr. til fra KFU til BUF</t>
  </si>
  <si>
    <t>Fra KFU til BUF</t>
  </si>
  <si>
    <t>Bodenhoff Fritidshjem (BR 211/04)</t>
  </si>
  <si>
    <t>Korrektion af den tidlige overførsel (BR 737/05) og den ordinære overførsel (BR 281/06) fra UUF til Kejd (KFU) samt ikke overførte bevillinger vedr. 2006 givet i 2005 eller tidligere.</t>
  </si>
  <si>
    <t>Brønshøj Skole Etape 4 (BR 185/03)</t>
  </si>
  <si>
    <t>Se ovenfor</t>
  </si>
  <si>
    <t>Fra BUF til KFU</t>
  </si>
  <si>
    <t>Carl Nielsens Allé 13, Øresundsskolen, ny filial &amp; klub (BR 259/02)</t>
  </si>
  <si>
    <t>3.07.3</t>
  </si>
  <si>
    <t>Carl Nielsens Alle 19 (BR186/03)</t>
  </si>
  <si>
    <t>Dannebrogsgade 49, etablering af fritidshjem og fritidsklub (BR 252/01)</t>
  </si>
  <si>
    <t>Frejaskolen (BR 182/04)</t>
  </si>
  <si>
    <t>Gasværksvejens Skole, total (BR146/06)</t>
  </si>
  <si>
    <t>Gerbrandskolen, total (BR 367/04)</t>
  </si>
  <si>
    <t>Gymnasier, kapacitetsafhjælpende foranstaltninger 2004 (164/05)</t>
  </si>
  <si>
    <t>3.41.3</t>
  </si>
  <si>
    <t>Heibergskolen, total (BR 185/03)</t>
  </si>
  <si>
    <t>Kildevældsskolen, total (BR 183/04)</t>
  </si>
  <si>
    <t>Kirsebærhavens skole, total (BR 650/05)</t>
  </si>
  <si>
    <t>Korsager Skole, total, skoledel (BR185/05)</t>
  </si>
  <si>
    <t>Korsager Skole, total, KKFO (BR 185/05)</t>
  </si>
  <si>
    <t>Lundehusskolen, total (BR 348/05)</t>
  </si>
  <si>
    <t>Maritimt Ungdomshus (BR 159/03)</t>
  </si>
  <si>
    <t>Moderniseringspuljen (BR 217/05)</t>
  </si>
  <si>
    <t>Musikskolen, Øvelokaler i bygning 68 + indretning i db. Kalvehal (BR 657/05)</t>
  </si>
  <si>
    <t>Ny skole i Sydhavnen, arkitektkonkurrence, grundkøb og midlertidig løsning (BR 395/04)</t>
  </si>
  <si>
    <t>Nyboder Skole, total (BR436/05)</t>
  </si>
  <si>
    <t>Oehlenschlægergades Skole, projektering (BR 660/05)</t>
  </si>
  <si>
    <t>Peder Vedels Gade, projektering/Byggei (BR389/05)</t>
  </si>
  <si>
    <t>Randersgade Skole, total (BR 661/05)</t>
  </si>
  <si>
    <t>Skolen i Charlottegården, total (BR 349/05)</t>
  </si>
  <si>
    <t>Skolen på Islands Brygge, total (BR 657/05)</t>
  </si>
  <si>
    <t>Skolen på Kastelsvej, etape 3 (BR 225/05)</t>
  </si>
  <si>
    <t>Sortedam Skole, total (BR 348/05)</t>
  </si>
  <si>
    <t>Sortedam Skole, etape 3 (HP 01) KKFO total (BR 608/02)</t>
  </si>
  <si>
    <t>Strandvejsskolen/Fritidshjem, etabl. Ny (BR 778/05)</t>
  </si>
  <si>
    <t>Thorshave, Flytning og permanentgørelse (UU 184-04)</t>
  </si>
  <si>
    <t>Ungdomsskolen i Utterslev (UIU), total (BR 194/05)</t>
  </si>
  <si>
    <t>3.11.3</t>
  </si>
  <si>
    <t>Ungdomsskolen i Utterslev (UIU), klub total (BR 194/05)</t>
  </si>
  <si>
    <t>Utterslev Skole, etape 2+3 (BR 034/03)</t>
  </si>
  <si>
    <t>Valby Skole, total (BR 144/06)</t>
  </si>
  <si>
    <t>Vanløse Skole, skole total (BR 371/05)</t>
  </si>
  <si>
    <t>Vanløse Skole, fritidshjem total (BR 371/05)</t>
  </si>
  <si>
    <t>Vesterbro, ny skole (298/04)</t>
  </si>
  <si>
    <t>Ørestad Gymnasium, total (BR 512/05)</t>
  </si>
  <si>
    <t>Puljen til ekstraarbejder (BR 214/06)</t>
  </si>
  <si>
    <t>Puljen til afhjælpende foranstaltninger, skoler (BR 288/06)</t>
  </si>
  <si>
    <t>Puljen til afhjælpende foranstaltninger, fritidshjem (BR 288/06)</t>
  </si>
  <si>
    <t>Puljen til afhjælpende foranstaltninger, klubber (BR 288/06)</t>
  </si>
  <si>
    <t>Puljen til afhjælpende foranstaltninger, specialskoler (BR 214/06)</t>
  </si>
  <si>
    <t>Puljen til planlægning (BR 214/06)</t>
  </si>
  <si>
    <t>Skole- og institutionsstruktur i Ørestad (BUU 300596)</t>
  </si>
  <si>
    <t>Omplacering af DUT</t>
  </si>
  <si>
    <t xml:space="preserve">Tekniske ændringer* </t>
  </si>
  <si>
    <t xml:space="preserve">* forrige fejebakkesag blev antallet af pladser ikke flyttet korrekt mellem funktionerne dagpleje, vuggestue og børnehaver hvorfor der korrigeres for dette i priser og mængde tabellerne. 
</t>
  </si>
  <si>
    <t>Pladsregulering</t>
  </si>
  <si>
    <t>10.744 / 11.437</t>
  </si>
  <si>
    <t>41 / 18</t>
  </si>
  <si>
    <t>* Midlerne påvirker ikke enhedsprisen</t>
  </si>
  <si>
    <t>**Omplaceringen mellem funktioner påvirker ikke enhedsprisen</t>
  </si>
  <si>
    <t>Anlægsomplaceringer mellem Københavns Ejendomme og Børne- og Ungdomsforvaltningen.</t>
  </si>
  <si>
    <t xml:space="preserve">Korrektion til aktivitetstilpasning </t>
  </si>
  <si>
    <t>***</t>
  </si>
  <si>
    <t>****</t>
  </si>
  <si>
    <t>***Omfatter alle funktioner, som indgår i ydelsen undervisning</t>
  </si>
  <si>
    <t>**** omfatter alle funktioner som indgår i ydelsen specialundervisning.</t>
  </si>
  <si>
    <t>Omplaceringer mellem Socialforvaltningen og Børne- og Ungdomsforvaltningen</t>
  </si>
  <si>
    <t xml:space="preserve">Omplacering af midler til dækning af udgiften til over-førte tjenestemænd fra Københavns Energi </t>
  </si>
  <si>
    <t>Administration, Socialforvaltningen</t>
  </si>
  <si>
    <t>Dagtilbud, Børne- og Ungdomsforvaltningen</t>
  </si>
  <si>
    <t>13/8</t>
  </si>
  <si>
    <t>Overførsel fra SOF</t>
  </si>
  <si>
    <t>13</t>
  </si>
  <si>
    <t>105.620/66.920</t>
  </si>
  <si>
    <t>Opdeling af sprogstimulering og integrationsmidler **</t>
  </si>
</sst>
</file>

<file path=xl/styles.xml><?xml version="1.0" encoding="utf-8"?>
<styleSheet xmlns="http://schemas.openxmlformats.org/spreadsheetml/2006/main">
  <numFmts count="1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 numFmtId="167" formatCode="[$€-2]\ #.##000_);[Red]\([$€-2]\ #.##000\)"/>
  </numFmts>
  <fonts count="13">
    <font>
      <sz val="10"/>
      <name val="Arial"/>
      <family val="0"/>
    </font>
    <font>
      <b/>
      <sz val="14"/>
      <name val="Times New Roman"/>
      <family val="1"/>
    </font>
    <font>
      <sz val="10"/>
      <name val="Times New Roman"/>
      <family val="1"/>
    </font>
    <font>
      <b/>
      <sz val="10"/>
      <name val="Times New Roman"/>
      <family val="1"/>
    </font>
    <font>
      <sz val="8"/>
      <name val="Arial"/>
      <family val="0"/>
    </font>
    <font>
      <b/>
      <i/>
      <sz val="10"/>
      <name val="Times New Roman"/>
      <family val="1"/>
    </font>
    <font>
      <b/>
      <sz val="10"/>
      <name val="Arial"/>
      <family val="2"/>
    </font>
    <font>
      <i/>
      <sz val="10"/>
      <name val="Arial"/>
      <family val="0"/>
    </font>
    <font>
      <sz val="8"/>
      <name val="Times New Roman"/>
      <family val="1"/>
    </font>
    <font>
      <u val="single"/>
      <sz val="10"/>
      <color indexed="12"/>
      <name val="Arial"/>
      <family val="0"/>
    </font>
    <font>
      <u val="single"/>
      <sz val="10"/>
      <color indexed="36"/>
      <name val="Arial"/>
      <family val="0"/>
    </font>
    <font>
      <i/>
      <sz val="7"/>
      <name val="Arial"/>
      <family val="0"/>
    </font>
    <font>
      <sz val="7"/>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3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medium"/>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medium"/>
      <top>
        <color indexed="63"/>
      </top>
      <bottom style="thin"/>
    </border>
    <border>
      <left style="thin"/>
      <right>
        <color indexed="63"/>
      </right>
      <top>
        <color indexed="63"/>
      </top>
      <bottom style="thin"/>
    </border>
    <border>
      <left style="thin"/>
      <right style="medium"/>
      <top style="medium"/>
      <bottom>
        <color indexed="63"/>
      </bottom>
    </border>
    <border>
      <left style="thin"/>
      <right style="thin"/>
      <top>
        <color indexed="63"/>
      </top>
      <bottom>
        <color indexed="63"/>
      </bottom>
    </border>
    <border>
      <left style="medium"/>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81">
    <xf numFmtId="0" fontId="0" fillId="0" borderId="0" xfId="0" applyAlignment="1">
      <alignment/>
    </xf>
    <xf numFmtId="0" fontId="2" fillId="0" borderId="0" xfId="0" applyFont="1" applyAlignment="1">
      <alignment/>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 fontId="3"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Border="1" applyAlignment="1">
      <alignment horizontal="center" vertical="center" wrapText="1"/>
    </xf>
    <xf numFmtId="0" fontId="5" fillId="2" borderId="0" xfId="0" applyFont="1" applyFill="1" applyAlignment="1">
      <alignment/>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3" fillId="0" borderId="4" xfId="0" applyFont="1" applyBorder="1" applyAlignment="1">
      <alignment horizontal="left" vertical="center" wrapText="1"/>
    </xf>
    <xf numFmtId="3" fontId="3" fillId="0" borderId="5" xfId="0" applyNumberFormat="1" applyFont="1" applyBorder="1" applyAlignment="1">
      <alignment horizontal="center" vertical="center"/>
    </xf>
    <xf numFmtId="0" fontId="6" fillId="0" borderId="0" xfId="0" applyFont="1" applyAlignment="1">
      <alignment/>
    </xf>
    <xf numFmtId="49" fontId="3" fillId="0" borderId="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0" fillId="0" borderId="1" xfId="0" applyBorder="1" applyAlignment="1">
      <alignment/>
    </xf>
    <xf numFmtId="49" fontId="3" fillId="0" borderId="6" xfId="0" applyNumberFormat="1" applyFont="1" applyBorder="1" applyAlignment="1">
      <alignment horizontal="center" vertical="center" wrapText="1"/>
    </xf>
    <xf numFmtId="0" fontId="0" fillId="0" borderId="5" xfId="0" applyBorder="1" applyAlignment="1">
      <alignment/>
    </xf>
    <xf numFmtId="0" fontId="0" fillId="0" borderId="7" xfId="0" applyBorder="1" applyAlignment="1">
      <alignment/>
    </xf>
    <xf numFmtId="0" fontId="3" fillId="0" borderId="8" xfId="0" applyFont="1" applyBorder="1" applyAlignment="1">
      <alignment horizontal="left" vertical="center" wrapText="1"/>
    </xf>
    <xf numFmtId="0" fontId="2" fillId="0" borderId="9" xfId="0" applyFont="1" applyBorder="1" applyAlignment="1">
      <alignment horizontal="left" vertical="center" wrapText="1"/>
    </xf>
    <xf numFmtId="0" fontId="3" fillId="0" borderId="9" xfId="0" applyFont="1" applyBorder="1" applyAlignment="1">
      <alignment horizontal="left" vertical="center" wrapText="1"/>
    </xf>
    <xf numFmtId="0" fontId="6" fillId="0" borderId="0" xfId="0" applyFont="1" applyBorder="1" applyAlignment="1">
      <alignment/>
    </xf>
    <xf numFmtId="49" fontId="3" fillId="3" borderId="6" xfId="0" applyNumberFormat="1" applyFont="1" applyFill="1" applyBorder="1" applyAlignment="1">
      <alignment horizontal="center" vertical="center" wrapText="1"/>
    </xf>
    <xf numFmtId="0" fontId="0" fillId="3" borderId="5" xfId="0" applyFill="1" applyBorder="1" applyAlignment="1">
      <alignment/>
    </xf>
    <xf numFmtId="0" fontId="6" fillId="0" borderId="10" xfId="0" applyFont="1" applyBorder="1" applyAlignment="1">
      <alignment/>
    </xf>
    <xf numFmtId="0" fontId="7" fillId="0" borderId="7" xfId="0" applyFont="1" applyBorder="1" applyAlignment="1">
      <alignment/>
    </xf>
    <xf numFmtId="0" fontId="6" fillId="0" borderId="11" xfId="0" applyFont="1" applyBorder="1" applyAlignment="1">
      <alignment/>
    </xf>
    <xf numFmtId="0" fontId="0" fillId="0" borderId="12" xfId="0" applyBorder="1" applyAlignment="1">
      <alignment/>
    </xf>
    <xf numFmtId="0" fontId="0" fillId="0" borderId="13" xfId="0" applyBorder="1" applyAlignment="1">
      <alignment/>
    </xf>
    <xf numFmtId="49" fontId="0" fillId="0" borderId="12" xfId="0" applyNumberFormat="1" applyBorder="1" applyAlignment="1">
      <alignment/>
    </xf>
    <xf numFmtId="49" fontId="0" fillId="0" borderId="13" xfId="0" applyNumberFormat="1" applyBorder="1" applyAlignment="1">
      <alignment/>
    </xf>
    <xf numFmtId="49" fontId="0" fillId="0" borderId="14" xfId="0" applyNumberFormat="1" applyBorder="1" applyAlignment="1">
      <alignment/>
    </xf>
    <xf numFmtId="0" fontId="0" fillId="3" borderId="0" xfId="0" applyFill="1" applyAlignment="1">
      <alignment/>
    </xf>
    <xf numFmtId="0" fontId="2" fillId="0" borderId="15" xfId="0" applyFont="1" applyBorder="1" applyAlignment="1">
      <alignment horizontal="center" vertical="center" wrapText="1"/>
    </xf>
    <xf numFmtId="0" fontId="2" fillId="0" borderId="1" xfId="0" applyFont="1" applyBorder="1" applyAlignment="1">
      <alignment/>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0" fontId="0" fillId="0" borderId="1" xfId="0" applyBorder="1" applyAlignment="1">
      <alignment horizontal="center"/>
    </xf>
    <xf numFmtId="0" fontId="2" fillId="0" borderId="1" xfId="0" applyFont="1" applyBorder="1" applyAlignment="1">
      <alignment horizontal="center"/>
    </xf>
    <xf numFmtId="3" fontId="0" fillId="0" borderId="12" xfId="0" applyNumberFormat="1" applyBorder="1" applyAlignment="1">
      <alignment horizontal="right"/>
    </xf>
    <xf numFmtId="3" fontId="0" fillId="0" borderId="13" xfId="0" applyNumberFormat="1" applyBorder="1" applyAlignment="1">
      <alignment/>
    </xf>
    <xf numFmtId="0" fontId="7" fillId="0" borderId="7" xfId="0" applyFont="1" applyFill="1" applyBorder="1" applyAlignment="1">
      <alignment/>
    </xf>
    <xf numFmtId="0" fontId="6" fillId="0" borderId="17" xfId="0" applyFont="1" applyBorder="1" applyAlignment="1">
      <alignment/>
    </xf>
    <xf numFmtId="3" fontId="6" fillId="0" borderId="14" xfId="0" applyNumberFormat="1" applyFont="1" applyBorder="1" applyAlignment="1">
      <alignment horizontal="right"/>
    </xf>
    <xf numFmtId="0" fontId="6" fillId="0" borderId="12" xfId="0" applyFont="1" applyBorder="1" applyAlignment="1">
      <alignment/>
    </xf>
    <xf numFmtId="0" fontId="7" fillId="0" borderId="13" xfId="0" applyFont="1" applyBorder="1" applyAlignment="1">
      <alignment/>
    </xf>
    <xf numFmtId="3" fontId="0" fillId="0" borderId="13" xfId="0" applyNumberFormat="1" applyBorder="1" applyAlignment="1">
      <alignment horizontal="right"/>
    </xf>
    <xf numFmtId="0" fontId="7" fillId="0" borderId="13" xfId="0" applyFont="1" applyFill="1" applyBorder="1" applyAlignment="1">
      <alignment/>
    </xf>
    <xf numFmtId="3" fontId="0" fillId="0" borderId="17" xfId="0" applyNumberFormat="1" applyBorder="1" applyAlignment="1">
      <alignment/>
    </xf>
    <xf numFmtId="3" fontId="0" fillId="0" borderId="13" xfId="0" applyNumberFormat="1" applyFill="1" applyBorder="1" applyAlignment="1">
      <alignment horizontal="right"/>
    </xf>
    <xf numFmtId="3" fontId="0" fillId="0" borderId="13" xfId="0" applyNumberFormat="1" applyFont="1" applyFill="1" applyBorder="1" applyAlignment="1">
      <alignment horizontal="right"/>
    </xf>
    <xf numFmtId="0" fontId="6" fillId="0" borderId="18" xfId="0" applyFont="1" applyBorder="1" applyAlignment="1">
      <alignment/>
    </xf>
    <xf numFmtId="0" fontId="0" fillId="0" borderId="12" xfId="0" applyBorder="1" applyAlignment="1">
      <alignment horizontal="right"/>
    </xf>
    <xf numFmtId="0" fontId="0" fillId="0" borderId="13" xfId="0" applyBorder="1" applyAlignment="1">
      <alignment horizontal="right"/>
    </xf>
    <xf numFmtId="0" fontId="7" fillId="0" borderId="0" xfId="0" applyFont="1" applyFill="1" applyBorder="1" applyAlignment="1">
      <alignment/>
    </xf>
    <xf numFmtId="0" fontId="6" fillId="0" borderId="18" xfId="0" applyFont="1" applyFill="1" applyBorder="1" applyAlignment="1">
      <alignment/>
    </xf>
    <xf numFmtId="3" fontId="6" fillId="0" borderId="17" xfId="0" applyNumberFormat="1" applyFont="1" applyFill="1" applyBorder="1" applyAlignment="1">
      <alignment horizontal="right"/>
    </xf>
    <xf numFmtId="49" fontId="0" fillId="0" borderId="0" xfId="0" applyNumberFormat="1" applyBorder="1" applyAlignment="1">
      <alignment horizontal="right"/>
    </xf>
    <xf numFmtId="0" fontId="0" fillId="0" borderId="0" xfId="0" applyAlignment="1">
      <alignment horizontal="right"/>
    </xf>
    <xf numFmtId="49" fontId="0" fillId="0" borderId="13" xfId="0" applyNumberFormat="1" applyBorder="1" applyAlignment="1">
      <alignment horizontal="right"/>
    </xf>
    <xf numFmtId="3" fontId="6" fillId="0" borderId="17" xfId="0" applyNumberFormat="1" applyFont="1" applyBorder="1" applyAlignment="1">
      <alignment horizontal="right"/>
    </xf>
    <xf numFmtId="0" fontId="0" fillId="0" borderId="0" xfId="0" applyFont="1" applyBorder="1" applyAlignment="1">
      <alignment/>
    </xf>
    <xf numFmtId="0" fontId="0" fillId="0" borderId="14" xfId="0" applyBorder="1" applyAlignment="1">
      <alignment/>
    </xf>
    <xf numFmtId="3" fontId="6" fillId="0" borderId="0" xfId="0" applyNumberFormat="1" applyFont="1" applyBorder="1" applyAlignment="1">
      <alignment horizontal="right"/>
    </xf>
    <xf numFmtId="49" fontId="6" fillId="0" borderId="0" xfId="0" applyNumberFormat="1" applyFont="1" applyBorder="1" applyAlignment="1">
      <alignment horizontal="right"/>
    </xf>
    <xf numFmtId="0" fontId="6" fillId="3" borderId="10" xfId="0" applyFont="1" applyFill="1" applyBorder="1" applyAlignment="1">
      <alignment/>
    </xf>
    <xf numFmtId="0" fontId="0" fillId="3" borderId="12" xfId="0" applyFill="1" applyBorder="1" applyAlignment="1">
      <alignment horizontal="right"/>
    </xf>
    <xf numFmtId="0" fontId="0" fillId="3" borderId="7" xfId="0" applyFill="1" applyBorder="1" applyAlignment="1">
      <alignment/>
    </xf>
    <xf numFmtId="0" fontId="0" fillId="3" borderId="13" xfId="0" applyFill="1" applyBorder="1" applyAlignment="1">
      <alignment horizontal="right"/>
    </xf>
    <xf numFmtId="3" fontId="0" fillId="3" borderId="12" xfId="0" applyNumberFormat="1" applyFill="1" applyBorder="1" applyAlignment="1">
      <alignment horizontal="right"/>
    </xf>
    <xf numFmtId="0" fontId="7" fillId="3" borderId="7" xfId="0" applyFont="1" applyFill="1" applyBorder="1" applyAlignment="1">
      <alignment/>
    </xf>
    <xf numFmtId="1" fontId="0" fillId="3" borderId="13" xfId="0" applyNumberFormat="1" applyFill="1" applyBorder="1" applyAlignment="1">
      <alignment horizontal="right"/>
    </xf>
    <xf numFmtId="0" fontId="0" fillId="3" borderId="13" xfId="0" applyNumberFormat="1" applyFill="1" applyBorder="1" applyAlignment="1">
      <alignment horizontal="right"/>
    </xf>
    <xf numFmtId="2" fontId="0" fillId="3" borderId="13" xfId="0" applyNumberFormat="1" applyFill="1" applyBorder="1" applyAlignment="1">
      <alignment horizontal="right"/>
    </xf>
    <xf numFmtId="0" fontId="6" fillId="3" borderId="18" xfId="0" applyFont="1" applyFill="1" applyBorder="1" applyAlignment="1">
      <alignment/>
    </xf>
    <xf numFmtId="49" fontId="6" fillId="3" borderId="17" xfId="0" applyNumberFormat="1" applyFont="1" applyFill="1" applyBorder="1" applyAlignment="1">
      <alignment horizontal="right"/>
    </xf>
    <xf numFmtId="49" fontId="0" fillId="3" borderId="12" xfId="0" applyNumberFormat="1" applyFill="1" applyBorder="1" applyAlignment="1">
      <alignment horizontal="right"/>
    </xf>
    <xf numFmtId="49" fontId="0" fillId="3" borderId="13" xfId="0" applyNumberFormat="1" applyFill="1" applyBorder="1" applyAlignment="1">
      <alignment horizontal="right"/>
    </xf>
    <xf numFmtId="3" fontId="0" fillId="3" borderId="13" xfId="0" applyNumberFormat="1" applyFill="1" applyBorder="1" applyAlignment="1">
      <alignment horizontal="right"/>
    </xf>
    <xf numFmtId="3" fontId="6" fillId="3" borderId="17" xfId="0" applyNumberFormat="1" applyFont="1" applyFill="1" applyBorder="1" applyAlignment="1">
      <alignment horizontal="right"/>
    </xf>
    <xf numFmtId="0" fontId="0" fillId="3" borderId="0" xfId="0" applyFill="1" applyAlignment="1">
      <alignment horizontal="right"/>
    </xf>
    <xf numFmtId="3" fontId="0" fillId="3" borderId="13" xfId="0" applyNumberFormat="1" applyFill="1" applyBorder="1" applyAlignment="1">
      <alignment/>
    </xf>
    <xf numFmtId="0" fontId="6" fillId="3" borderId="7" xfId="0" applyFont="1" applyFill="1" applyBorder="1" applyAlignment="1">
      <alignment/>
    </xf>
    <xf numFmtId="49" fontId="6" fillId="3" borderId="13" xfId="0" applyNumberFormat="1" applyFont="1" applyFill="1" applyBorder="1" applyAlignment="1">
      <alignment horizontal="right"/>
    </xf>
    <xf numFmtId="49" fontId="0" fillId="0" borderId="17" xfId="0" applyNumberFormat="1" applyBorder="1" applyAlignment="1">
      <alignment/>
    </xf>
    <xf numFmtId="0" fontId="6" fillId="0" borderId="13" xfId="0" applyFont="1" applyBorder="1" applyAlignment="1">
      <alignment/>
    </xf>
    <xf numFmtId="3" fontId="0" fillId="0" borderId="14" xfId="0" applyNumberFormat="1" applyBorder="1" applyAlignment="1">
      <alignment horizontal="right"/>
    </xf>
    <xf numFmtId="3" fontId="0" fillId="0" borderId="0" xfId="0" applyNumberFormat="1" applyBorder="1" applyAlignment="1">
      <alignment horizontal="right"/>
    </xf>
    <xf numFmtId="49" fontId="0" fillId="3" borderId="17" xfId="0" applyNumberFormat="1" applyFill="1" applyBorder="1" applyAlignment="1">
      <alignment horizontal="right"/>
    </xf>
    <xf numFmtId="0" fontId="6" fillId="3" borderId="0" xfId="0" applyFont="1" applyFill="1" applyBorder="1" applyAlignment="1">
      <alignment/>
    </xf>
    <xf numFmtId="49" fontId="0" fillId="3" borderId="0" xfId="0" applyNumberFormat="1" applyFill="1" applyBorder="1" applyAlignment="1">
      <alignment horizontal="right"/>
    </xf>
    <xf numFmtId="0" fontId="6" fillId="3" borderId="11" xfId="0" applyFont="1" applyFill="1" applyBorder="1" applyAlignment="1">
      <alignment/>
    </xf>
    <xf numFmtId="49" fontId="6" fillId="3" borderId="14" xfId="0" applyNumberFormat="1" applyFont="1" applyFill="1" applyBorder="1" applyAlignment="1">
      <alignment horizontal="right"/>
    </xf>
    <xf numFmtId="49" fontId="0" fillId="3" borderId="19" xfId="0" applyNumberFormat="1" applyFill="1" applyBorder="1" applyAlignment="1">
      <alignment horizontal="right"/>
    </xf>
    <xf numFmtId="1" fontId="0" fillId="3" borderId="13" xfId="0" applyNumberFormat="1" applyFill="1" applyBorder="1" applyAlignment="1">
      <alignment/>
    </xf>
    <xf numFmtId="49" fontId="2" fillId="0" borderId="1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8" fillId="0" borderId="1" xfId="0" applyFont="1" applyBorder="1" applyAlignment="1">
      <alignment horizontal="justify"/>
    </xf>
    <xf numFmtId="0" fontId="8" fillId="0" borderId="9" xfId="0" applyFont="1" applyBorder="1" applyAlignment="1">
      <alignment horizontal="justify"/>
    </xf>
    <xf numFmtId="0" fontId="2" fillId="3" borderId="9" xfId="0" applyFont="1" applyFill="1" applyBorder="1" applyAlignment="1">
      <alignment horizontal="left" vertical="center" wrapText="1"/>
    </xf>
    <xf numFmtId="0" fontId="2" fillId="3" borderId="1" xfId="0" applyFont="1" applyFill="1" applyBorder="1" applyAlignment="1">
      <alignment horizontal="left" vertical="center" wrapText="1"/>
    </xf>
    <xf numFmtId="49" fontId="3" fillId="0" borderId="20"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0" fillId="0" borderId="21" xfId="0" applyBorder="1" applyAlignment="1">
      <alignment/>
    </xf>
    <xf numFmtId="0" fontId="2" fillId="0" borderId="22" xfId="0" applyFont="1" applyFill="1" applyBorder="1" applyAlignment="1">
      <alignment horizontal="left" vertical="center" wrapText="1"/>
    </xf>
    <xf numFmtId="0" fontId="4" fillId="3" borderId="1" xfId="0" applyFont="1" applyFill="1" applyBorder="1" applyAlignment="1">
      <alignment/>
    </xf>
    <xf numFmtId="0" fontId="4" fillId="3" borderId="9" xfId="0" applyFont="1" applyFill="1" applyBorder="1" applyAlignment="1">
      <alignment/>
    </xf>
    <xf numFmtId="0" fontId="4" fillId="0" borderId="21" xfId="0" applyNumberFormat="1" applyFont="1" applyBorder="1" applyAlignment="1">
      <alignment horizontal="left" vertical="justify" wrapText="1" readingOrder="1"/>
    </xf>
    <xf numFmtId="0" fontId="11" fillId="0" borderId="13" xfId="0" applyFont="1" applyFill="1" applyBorder="1" applyAlignment="1">
      <alignment wrapText="1"/>
    </xf>
    <xf numFmtId="0" fontId="3" fillId="0" borderId="16" xfId="0" applyFont="1" applyBorder="1" applyAlignment="1">
      <alignment horizontal="left" vertical="center" wrapText="1"/>
    </xf>
    <xf numFmtId="0" fontId="4" fillId="0" borderId="21" xfId="0" applyNumberFormat="1" applyFont="1" applyBorder="1" applyAlignment="1">
      <alignment horizontal="left" wrapText="1" readingOrder="1"/>
    </xf>
    <xf numFmtId="0" fontId="4" fillId="0" borderId="1" xfId="0" applyNumberFormat="1" applyFont="1" applyBorder="1" applyAlignment="1">
      <alignment horizontal="left" vertical="center" wrapText="1" readingOrder="1"/>
    </xf>
    <xf numFmtId="0" fontId="4" fillId="0" borderId="21" xfId="0" applyNumberFormat="1" applyFont="1" applyBorder="1" applyAlignment="1">
      <alignment horizontal="center" vertical="center" wrapText="1" readingOrder="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3" fontId="4" fillId="0" borderId="1" xfId="0" applyNumberFormat="1" applyFont="1" applyBorder="1" applyAlignment="1">
      <alignment horizontal="right"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3" fontId="4" fillId="0" borderId="1" xfId="0" applyNumberFormat="1" applyFont="1" applyBorder="1" applyAlignment="1">
      <alignment vertical="center"/>
    </xf>
    <xf numFmtId="0" fontId="4" fillId="0" borderId="1" xfId="0" applyFont="1" applyBorder="1" applyAlignment="1">
      <alignment horizontal="left" wrapText="1"/>
    </xf>
    <xf numFmtId="0" fontId="4" fillId="0" borderId="1" xfId="0" applyFont="1" applyBorder="1" applyAlignment="1">
      <alignment horizontal="left"/>
    </xf>
    <xf numFmtId="3" fontId="3" fillId="0" borderId="21" xfId="0" applyNumberFormat="1" applyFont="1" applyBorder="1" applyAlignment="1">
      <alignment horizontal="center" vertical="center"/>
    </xf>
    <xf numFmtId="3" fontId="3" fillId="0" borderId="23" xfId="0" applyNumberFormat="1" applyFont="1" applyBorder="1" applyAlignment="1">
      <alignment horizontal="center" vertical="center"/>
    </xf>
    <xf numFmtId="0" fontId="0" fillId="0" borderId="1" xfId="0" applyBorder="1" applyAlignment="1">
      <alignment wrapText="1"/>
    </xf>
    <xf numFmtId="0" fontId="2" fillId="0" borderId="24" xfId="0" applyFont="1" applyBorder="1" applyAlignment="1">
      <alignment horizontal="center" vertical="center" wrapText="1"/>
    </xf>
    <xf numFmtId="3" fontId="2" fillId="0" borderId="24" xfId="0" applyNumberFormat="1" applyFont="1" applyBorder="1" applyAlignment="1">
      <alignment horizontal="center" vertical="center" wrapText="1"/>
    </xf>
    <xf numFmtId="3" fontId="2" fillId="0" borderId="21" xfId="0" applyNumberFormat="1" applyFont="1" applyBorder="1" applyAlignment="1">
      <alignment horizontal="center" vertical="center" wrapText="1"/>
    </xf>
    <xf numFmtId="3" fontId="2" fillId="0" borderId="21" xfId="0" applyNumberFormat="1" applyFont="1" applyBorder="1" applyAlignment="1">
      <alignment horizontal="center" vertical="center"/>
    </xf>
    <xf numFmtId="0" fontId="2" fillId="3" borderId="9" xfId="0" applyFont="1" applyFill="1" applyBorder="1" applyAlignment="1">
      <alignment horizontal="center" vertical="center" wrapText="1"/>
    </xf>
    <xf numFmtId="0" fontId="3" fillId="0" borderId="25" xfId="0" applyFont="1" applyFill="1" applyBorder="1" applyAlignment="1">
      <alignment horizontal="center" vertical="center"/>
    </xf>
    <xf numFmtId="0" fontId="0" fillId="0" borderId="26" xfId="0" applyBorder="1" applyAlignment="1">
      <alignment/>
    </xf>
    <xf numFmtId="0" fontId="8" fillId="0" borderId="1" xfId="0" applyFont="1" applyBorder="1" applyAlignment="1">
      <alignment horizontal="justify" wrapText="1"/>
    </xf>
    <xf numFmtId="0" fontId="12" fillId="0" borderId="0" xfId="0" applyFont="1" applyFill="1" applyBorder="1" applyAlignment="1">
      <alignment horizontal="left" wrapText="1"/>
    </xf>
    <xf numFmtId="0" fontId="8" fillId="0" borderId="1" xfId="0" applyFont="1" applyBorder="1" applyAlignment="1">
      <alignment horizontal="center" vertical="center" wrapText="1"/>
    </xf>
    <xf numFmtId="0" fontId="4" fillId="0" borderId="1" xfId="0" applyNumberFormat="1" applyFont="1" applyBorder="1" applyAlignment="1">
      <alignment horizontal="center" vertical="center" wrapText="1" readingOrder="1"/>
    </xf>
    <xf numFmtId="0" fontId="2" fillId="0" borderId="21" xfId="0" applyFont="1" applyBorder="1" applyAlignment="1">
      <alignment horizontal="center" vertical="center"/>
    </xf>
    <xf numFmtId="0" fontId="2" fillId="0" borderId="17" xfId="0" applyFont="1" applyBorder="1" applyAlignment="1">
      <alignment vertical="top" wrapText="1"/>
    </xf>
    <xf numFmtId="49" fontId="2" fillId="0" borderId="9" xfId="0" applyNumberFormat="1" applyFont="1" applyBorder="1" applyAlignment="1">
      <alignment horizontal="left" vertical="center" wrapText="1"/>
    </xf>
    <xf numFmtId="49" fontId="2" fillId="0" borderId="9" xfId="0" applyNumberFormat="1" applyFont="1" applyBorder="1" applyAlignment="1">
      <alignment horizontal="center"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8"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2" fontId="2" fillId="0" borderId="27" xfId="0" applyNumberFormat="1" applyFont="1" applyBorder="1" applyAlignment="1">
      <alignment horizontal="left" vertical="center" wrapText="1"/>
    </xf>
    <xf numFmtId="2" fontId="2" fillId="0" borderId="16" xfId="0" applyNumberFormat="1" applyFont="1" applyBorder="1" applyAlignment="1">
      <alignment horizontal="left" vertical="center" wrapText="1"/>
    </xf>
    <xf numFmtId="0" fontId="8" fillId="0" borderId="28" xfId="0" applyFont="1" applyFill="1" applyBorder="1" applyAlignment="1">
      <alignment horizontal="left" vertical="center" wrapText="1"/>
    </xf>
    <xf numFmtId="0" fontId="0" fillId="0" borderId="29" xfId="0" applyFont="1" applyBorder="1" applyAlignment="1">
      <alignment horizontal="left" vertical="center" wrapText="1"/>
    </xf>
    <xf numFmtId="0" fontId="1" fillId="0" borderId="0" xfId="0" applyFont="1" applyAlignment="1">
      <alignment wrapText="1"/>
    </xf>
    <xf numFmtId="0" fontId="1" fillId="0" borderId="0" xfId="0" applyFont="1" applyAlignment="1">
      <alignment/>
    </xf>
    <xf numFmtId="0" fontId="6" fillId="0" borderId="0" xfId="0" applyFont="1" applyAlignment="1">
      <alignment wrapText="1"/>
    </xf>
    <xf numFmtId="0" fontId="0" fillId="0" borderId="0" xfId="0" applyFont="1" applyAlignment="1">
      <alignment/>
    </xf>
    <xf numFmtId="0" fontId="8" fillId="0" borderId="30" xfId="0" applyFont="1" applyFill="1" applyBorder="1" applyAlignment="1">
      <alignment horizontal="left" vertical="center" wrapText="1"/>
    </xf>
    <xf numFmtId="0" fontId="0" fillId="0" borderId="26" xfId="0" applyBorder="1" applyAlignment="1">
      <alignment horizontal="left" vertical="center" wrapText="1"/>
    </xf>
    <xf numFmtId="0" fontId="8" fillId="0" borderId="31" xfId="0" applyFont="1" applyBorder="1" applyAlignment="1">
      <alignment horizontal="justify" wrapText="1"/>
    </xf>
    <xf numFmtId="0" fontId="0" fillId="0" borderId="3" xfId="0" applyBorder="1" applyAlignment="1">
      <alignment wrapText="1"/>
    </xf>
    <xf numFmtId="0" fontId="8" fillId="0" borderId="28" xfId="0" applyFont="1" applyBorder="1" applyAlignment="1">
      <alignment horizontal="justify"/>
    </xf>
    <xf numFmtId="0" fontId="0" fillId="0" borderId="15" xfId="0" applyBorder="1" applyAlignment="1">
      <alignment horizontal="justify"/>
    </xf>
    <xf numFmtId="0" fontId="8" fillId="0" borderId="30" xfId="0" applyFont="1" applyBorder="1" applyAlignment="1">
      <alignment horizontal="justify"/>
    </xf>
    <xf numFmtId="0" fontId="8" fillId="0" borderId="15" xfId="0" applyFont="1" applyBorder="1" applyAlignment="1">
      <alignment horizontal="justify"/>
    </xf>
    <xf numFmtId="0" fontId="8" fillId="0" borderId="29" xfId="0" applyFont="1" applyBorder="1" applyAlignment="1">
      <alignment horizontal="justify" wrapText="1"/>
    </xf>
    <xf numFmtId="0" fontId="0" fillId="0" borderId="28" xfId="0" applyBorder="1" applyAlignment="1">
      <alignment wrapText="1"/>
    </xf>
    <xf numFmtId="49" fontId="6" fillId="0" borderId="0" xfId="0" applyNumberFormat="1" applyFont="1" applyAlignment="1">
      <alignment wrapText="1"/>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link\Lokale%20indstillinger\Temporary%20Internet%20Files\OLK1\Dagtilbud\Sprogstimuleringsmidl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alink\Lokale%20indstillinger\Temporary%20Internet%20Files\OLK1\Dagtilbud\Fejebakkeberegning%20hvalen%20oktober%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1"/>
      <sheetName val="Ark2"/>
      <sheetName val="Ark3"/>
    </sheetNames>
    <sheetDataSet>
      <sheetData sheetId="0">
        <row r="8">
          <cell r="B8">
            <v>2330.6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 til udregning af priser"/>
      <sheetName val="Tabel til udregning af mængder"/>
      <sheetName val="Reduktion af 5.14"/>
      <sheetName val="Ark3"/>
    </sheetNames>
    <sheetDataSet>
      <sheetData sheetId="0">
        <row r="31">
          <cell r="B31">
            <v>-1789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29"/>
  <sheetViews>
    <sheetView tabSelected="1" workbookViewId="0" topLeftCell="A1">
      <selection activeCell="H6" sqref="H6"/>
    </sheetView>
  </sheetViews>
  <sheetFormatPr defaultColWidth="9.140625" defaultRowHeight="12.75"/>
  <cols>
    <col min="1" max="1" width="32.140625" style="0" customWidth="1"/>
    <col min="2" max="2" width="21.8515625" style="0" bestFit="1" customWidth="1"/>
    <col min="3" max="3" width="18.8515625" style="0" customWidth="1"/>
    <col min="4" max="4" width="11.421875" style="0" customWidth="1"/>
    <col min="5" max="5" width="14.00390625" style="0" customWidth="1"/>
    <col min="6" max="6" width="31.8515625" style="0" customWidth="1"/>
    <col min="7" max="7" width="15.00390625" style="0" customWidth="1"/>
    <col min="8" max="8" width="14.57421875" style="0" customWidth="1"/>
    <col min="9" max="9" width="15.00390625" style="0" customWidth="1"/>
    <col min="10" max="10" width="13.140625" style="0" customWidth="1"/>
    <col min="11" max="11" width="19.140625" style="0" customWidth="1"/>
    <col min="12" max="12" width="13.00390625" style="0" customWidth="1"/>
    <col min="13" max="13" width="24.57421875" style="0" customWidth="1"/>
    <col min="14" max="14" width="13.00390625" style="0" customWidth="1"/>
  </cols>
  <sheetData>
    <row r="1" spans="1:6" ht="18.75">
      <c r="A1" s="166" t="s">
        <v>26</v>
      </c>
      <c r="B1" s="166"/>
      <c r="C1" s="167"/>
      <c r="D1" s="167"/>
      <c r="E1" s="167"/>
      <c r="F1" s="12" t="s">
        <v>29</v>
      </c>
    </row>
    <row r="2" spans="1:7" ht="12.75">
      <c r="A2" s="168" t="s">
        <v>4</v>
      </c>
      <c r="B2" s="168"/>
      <c r="C2" s="169"/>
      <c r="D2" s="169"/>
      <c r="E2" s="169"/>
      <c r="F2" s="1"/>
      <c r="G2" s="20" t="s">
        <v>5</v>
      </c>
    </row>
    <row r="3" spans="1:6" ht="13.5" thickBot="1">
      <c r="A3" s="2"/>
      <c r="B3" s="2"/>
      <c r="C3" s="3"/>
      <c r="D3" s="4"/>
      <c r="E3" s="4"/>
      <c r="F3" s="1"/>
    </row>
    <row r="4" spans="1:14" ht="83.25" customHeight="1">
      <c r="A4" s="13" t="s">
        <v>2</v>
      </c>
      <c r="B4" s="27" t="s">
        <v>12</v>
      </c>
      <c r="C4" s="14" t="s">
        <v>0</v>
      </c>
      <c r="D4" s="15" t="s">
        <v>1</v>
      </c>
      <c r="E4" s="14" t="s">
        <v>6</v>
      </c>
      <c r="F4" s="148" t="s">
        <v>3</v>
      </c>
      <c r="G4" s="22" t="s">
        <v>21</v>
      </c>
      <c r="H4" s="21" t="s">
        <v>20</v>
      </c>
      <c r="I4" s="21" t="s">
        <v>9</v>
      </c>
      <c r="J4" s="21" t="s">
        <v>10</v>
      </c>
      <c r="K4" s="21" t="s">
        <v>11</v>
      </c>
      <c r="L4" s="21" t="s">
        <v>7</v>
      </c>
      <c r="M4" s="24" t="s">
        <v>8</v>
      </c>
      <c r="N4" s="31" t="s">
        <v>13</v>
      </c>
    </row>
    <row r="5" spans="1:14" ht="39" customHeight="1">
      <c r="A5" s="162" t="s">
        <v>30</v>
      </c>
      <c r="B5" s="1" t="s">
        <v>31</v>
      </c>
      <c r="C5" s="7" t="s">
        <v>32</v>
      </c>
      <c r="D5" s="42" t="s">
        <v>33</v>
      </c>
      <c r="E5" s="143">
        <v>-400</v>
      </c>
      <c r="F5" s="170" t="s">
        <v>34</v>
      </c>
      <c r="G5" s="117" t="s">
        <v>44</v>
      </c>
      <c r="H5" s="104" t="s">
        <v>171</v>
      </c>
      <c r="I5" s="8"/>
      <c r="J5" s="8"/>
      <c r="K5" s="23"/>
      <c r="L5" s="23"/>
      <c r="M5" s="25"/>
      <c r="N5" s="32"/>
    </row>
    <row r="6" spans="1:14" ht="54.75" customHeight="1" thickBot="1">
      <c r="A6" s="163"/>
      <c r="B6" s="43" t="s">
        <v>35</v>
      </c>
      <c r="C6" s="7" t="s">
        <v>32</v>
      </c>
      <c r="D6" s="42" t="s">
        <v>36</v>
      </c>
      <c r="E6" s="143">
        <v>400</v>
      </c>
      <c r="F6" s="171"/>
      <c r="G6" s="118" t="s">
        <v>170</v>
      </c>
      <c r="H6" s="104" t="s">
        <v>306</v>
      </c>
      <c r="I6" s="8"/>
      <c r="J6" s="8"/>
      <c r="K6" s="23"/>
      <c r="L6" s="23"/>
      <c r="M6" s="25"/>
      <c r="N6" s="32"/>
    </row>
    <row r="7" spans="1:14" ht="51" customHeight="1">
      <c r="A7" s="158" t="s">
        <v>307</v>
      </c>
      <c r="B7" s="43" t="s">
        <v>35</v>
      </c>
      <c r="C7" s="7" t="s">
        <v>32</v>
      </c>
      <c r="D7" s="44" t="s">
        <v>36</v>
      </c>
      <c r="E7" s="144">
        <f>-'[1]Ark1'!$B$8</f>
        <v>-2330.6</v>
      </c>
      <c r="F7" s="160" t="s">
        <v>42</v>
      </c>
      <c r="G7" s="117"/>
      <c r="H7" s="105"/>
      <c r="I7" s="8"/>
      <c r="J7" s="9"/>
      <c r="K7" s="23"/>
      <c r="L7" s="23"/>
      <c r="M7" s="25"/>
      <c r="N7" s="32"/>
    </row>
    <row r="8" spans="1:14" ht="66.75" customHeight="1" thickBot="1">
      <c r="A8" s="159"/>
      <c r="B8" s="43" t="s">
        <v>37</v>
      </c>
      <c r="C8" s="46" t="s">
        <v>32</v>
      </c>
      <c r="D8" s="47" t="s">
        <v>38</v>
      </c>
      <c r="E8" s="144">
        <f>+'[1]Ark1'!$B$8</f>
        <v>2330.6</v>
      </c>
      <c r="F8" s="161"/>
      <c r="G8" s="117"/>
      <c r="H8" s="105"/>
      <c r="I8" s="8"/>
      <c r="J8" s="9"/>
      <c r="K8" s="23"/>
      <c r="L8" s="23"/>
      <c r="M8" s="25"/>
      <c r="N8" s="32"/>
    </row>
    <row r="9" spans="1:14" ht="33.75" customHeight="1">
      <c r="A9" s="162" t="s">
        <v>39</v>
      </c>
      <c r="B9" s="43" t="s">
        <v>40</v>
      </c>
      <c r="C9" s="46" t="s">
        <v>32</v>
      </c>
      <c r="D9" s="47" t="s">
        <v>41</v>
      </c>
      <c r="E9" s="144">
        <f>-5338</f>
        <v>-5338</v>
      </c>
      <c r="F9" s="164" t="s">
        <v>43</v>
      </c>
      <c r="G9" s="117"/>
      <c r="H9" s="104" t="s">
        <v>171</v>
      </c>
      <c r="I9" s="104" t="s">
        <v>172</v>
      </c>
      <c r="J9" s="106" t="s">
        <v>174</v>
      </c>
      <c r="K9" s="23"/>
      <c r="L9" s="23"/>
      <c r="M9" s="25"/>
      <c r="N9" s="32"/>
    </row>
    <row r="10" spans="1:14" ht="56.25" customHeight="1" thickBot="1">
      <c r="A10" s="163"/>
      <c r="B10" s="43" t="s">
        <v>31</v>
      </c>
      <c r="C10" s="7" t="s">
        <v>32</v>
      </c>
      <c r="D10" s="42" t="s">
        <v>33</v>
      </c>
      <c r="E10" s="144">
        <v>5338</v>
      </c>
      <c r="F10" s="165"/>
      <c r="G10" s="117"/>
      <c r="H10" s="104" t="s">
        <v>171</v>
      </c>
      <c r="I10" s="104" t="s">
        <v>173</v>
      </c>
      <c r="J10" s="104" t="s">
        <v>173</v>
      </c>
      <c r="K10" s="23"/>
      <c r="L10" s="23"/>
      <c r="M10" s="25"/>
      <c r="N10" s="32"/>
    </row>
    <row r="11" spans="1:14" ht="75" customHeight="1">
      <c r="A11" s="45" t="s">
        <v>202</v>
      </c>
      <c r="B11" s="28" t="s">
        <v>196</v>
      </c>
      <c r="C11" s="7" t="s">
        <v>196</v>
      </c>
      <c r="D11" s="7" t="s">
        <v>203</v>
      </c>
      <c r="E11" s="145">
        <v>-5400</v>
      </c>
      <c r="F11" s="174" t="s">
        <v>204</v>
      </c>
      <c r="G11" s="117"/>
      <c r="H11" s="118"/>
      <c r="I11" s="104"/>
      <c r="J11" s="104"/>
      <c r="K11" s="23"/>
      <c r="L11" s="23"/>
      <c r="M11" s="119"/>
      <c r="N11" s="32"/>
    </row>
    <row r="12" spans="1:14" ht="56.25" customHeight="1">
      <c r="A12" s="45" t="s">
        <v>202</v>
      </c>
      <c r="B12" s="28" t="s">
        <v>196</v>
      </c>
      <c r="C12" s="112" t="s">
        <v>196</v>
      </c>
      <c r="D12" s="7" t="s">
        <v>205</v>
      </c>
      <c r="E12" s="145">
        <v>5400</v>
      </c>
      <c r="F12" s="175"/>
      <c r="G12" s="117"/>
      <c r="H12" s="118"/>
      <c r="I12" s="104"/>
      <c r="J12" s="104"/>
      <c r="K12" s="23"/>
      <c r="L12" s="23"/>
      <c r="M12" s="119"/>
      <c r="N12" s="32"/>
    </row>
    <row r="13" spans="1:15" ht="56.25" customHeight="1">
      <c r="A13" s="45" t="s">
        <v>192</v>
      </c>
      <c r="B13" s="28" t="s">
        <v>193</v>
      </c>
      <c r="C13" s="112" t="s">
        <v>193</v>
      </c>
      <c r="D13" s="7" t="s">
        <v>194</v>
      </c>
      <c r="E13" s="145">
        <v>-500</v>
      </c>
      <c r="F13" s="176" t="s">
        <v>195</v>
      </c>
      <c r="G13" s="114"/>
      <c r="H13" s="115"/>
      <c r="I13" s="109"/>
      <c r="J13" s="7"/>
      <c r="K13" s="11"/>
      <c r="L13" s="23"/>
      <c r="M13" s="23"/>
      <c r="N13" s="25"/>
      <c r="O13" s="32"/>
    </row>
    <row r="14" spans="1:15" ht="56.25" customHeight="1">
      <c r="A14" s="45" t="s">
        <v>192</v>
      </c>
      <c r="B14" s="28" t="s">
        <v>196</v>
      </c>
      <c r="C14" s="112" t="s">
        <v>196</v>
      </c>
      <c r="D14" s="7" t="s">
        <v>197</v>
      </c>
      <c r="E14" s="145">
        <v>500</v>
      </c>
      <c r="F14" s="177"/>
      <c r="G14" s="114"/>
      <c r="H14" s="115"/>
      <c r="I14" s="109"/>
      <c r="J14" s="7"/>
      <c r="K14" s="11"/>
      <c r="L14" s="23"/>
      <c r="M14" s="23"/>
      <c r="N14" s="25"/>
      <c r="O14" s="32"/>
    </row>
    <row r="15" spans="1:15" ht="56.25" customHeight="1">
      <c r="A15" s="45" t="s">
        <v>198</v>
      </c>
      <c r="B15" s="28" t="s">
        <v>199</v>
      </c>
      <c r="C15" s="112" t="s">
        <v>193</v>
      </c>
      <c r="D15" s="7" t="s">
        <v>194</v>
      </c>
      <c r="E15" s="145">
        <v>1000</v>
      </c>
      <c r="F15" s="113" t="s">
        <v>200</v>
      </c>
      <c r="G15" s="114"/>
      <c r="H15" s="115"/>
      <c r="I15" s="109"/>
      <c r="J15" s="7"/>
      <c r="K15" s="11"/>
      <c r="L15" s="23"/>
      <c r="M15" s="23"/>
      <c r="N15" s="25"/>
      <c r="O15" s="32"/>
    </row>
    <row r="16" spans="1:15" ht="56.25" customHeight="1">
      <c r="A16" s="45" t="s">
        <v>198</v>
      </c>
      <c r="B16" s="28" t="s">
        <v>201</v>
      </c>
      <c r="C16" s="112" t="s">
        <v>193</v>
      </c>
      <c r="D16" s="7" t="s">
        <v>194</v>
      </c>
      <c r="E16" s="145">
        <v>-1000</v>
      </c>
      <c r="F16" s="113" t="s">
        <v>200</v>
      </c>
      <c r="G16" s="114"/>
      <c r="H16" s="115"/>
      <c r="I16" s="109"/>
      <c r="J16" s="7"/>
      <c r="K16" s="11"/>
      <c r="L16" s="23"/>
      <c r="M16" s="23"/>
      <c r="N16" s="25"/>
      <c r="O16" s="32"/>
    </row>
    <row r="17" spans="6:15" ht="12.75">
      <c r="F17" s="149"/>
      <c r="G17" s="114"/>
      <c r="H17" s="116"/>
      <c r="I17" s="109"/>
      <c r="J17" s="7"/>
      <c r="K17" s="11"/>
      <c r="L17" s="23"/>
      <c r="M17" s="23"/>
      <c r="N17" s="25"/>
      <c r="O17" s="32"/>
    </row>
    <row r="18" spans="6:15" ht="12.75">
      <c r="F18" s="149"/>
      <c r="G18" s="114"/>
      <c r="H18" s="115"/>
      <c r="I18" s="109"/>
      <c r="J18" s="7"/>
      <c r="K18" s="11"/>
      <c r="L18" s="23"/>
      <c r="M18" s="23"/>
      <c r="N18" s="25"/>
      <c r="O18" s="32"/>
    </row>
    <row r="19" spans="1:14" ht="30.75" customHeight="1" thickBot="1">
      <c r="A19" s="158" t="s">
        <v>175</v>
      </c>
      <c r="B19" s="28" t="s">
        <v>176</v>
      </c>
      <c r="C19" s="7" t="s">
        <v>177</v>
      </c>
      <c r="D19" s="8" t="s">
        <v>178</v>
      </c>
      <c r="E19" s="146">
        <v>126</v>
      </c>
      <c r="F19" s="172" t="s">
        <v>294</v>
      </c>
      <c r="G19" s="115"/>
      <c r="H19" s="108"/>
      <c r="I19" s="7"/>
      <c r="J19" s="11"/>
      <c r="K19" s="23"/>
      <c r="L19" s="23"/>
      <c r="M19" s="25"/>
      <c r="N19" s="32"/>
    </row>
    <row r="20" spans="1:14" ht="24" customHeight="1">
      <c r="A20" s="159"/>
      <c r="B20" s="28" t="s">
        <v>176</v>
      </c>
      <c r="C20" s="7" t="s">
        <v>177</v>
      </c>
      <c r="D20" s="8" t="s">
        <v>178</v>
      </c>
      <c r="E20" s="145">
        <v>-154</v>
      </c>
      <c r="F20" s="173"/>
      <c r="G20" s="147" t="s">
        <v>290</v>
      </c>
      <c r="H20" s="109" t="s">
        <v>179</v>
      </c>
      <c r="I20" s="110" t="s">
        <v>180</v>
      </c>
      <c r="J20" s="107" t="s">
        <v>289</v>
      </c>
      <c r="K20" s="23"/>
      <c r="L20" s="23"/>
      <c r="M20" s="25"/>
      <c r="N20" s="32"/>
    </row>
    <row r="21" spans="1:14" ht="21" customHeight="1" thickBot="1">
      <c r="A21" s="158" t="s">
        <v>175</v>
      </c>
      <c r="B21" s="28" t="s">
        <v>181</v>
      </c>
      <c r="C21" s="7" t="s">
        <v>177</v>
      </c>
      <c r="D21" s="7" t="s">
        <v>182</v>
      </c>
      <c r="E21" s="145">
        <v>0</v>
      </c>
      <c r="F21" s="172" t="s">
        <v>294</v>
      </c>
      <c r="G21" s="28"/>
      <c r="H21" s="7"/>
      <c r="I21" s="7"/>
      <c r="J21" s="11"/>
      <c r="K21" s="23"/>
      <c r="L21" s="23"/>
      <c r="M21" s="25"/>
      <c r="N21" s="32"/>
    </row>
    <row r="22" spans="1:14" ht="18.75" customHeight="1">
      <c r="A22" s="159"/>
      <c r="B22" s="28" t="s">
        <v>181</v>
      </c>
      <c r="C22" s="7" t="s">
        <v>177</v>
      </c>
      <c r="D22" s="7" t="s">
        <v>182</v>
      </c>
      <c r="E22" s="145">
        <v>-200</v>
      </c>
      <c r="F22" s="173"/>
      <c r="G22" s="147">
        <v>-1</v>
      </c>
      <c r="H22" s="108">
        <v>8975</v>
      </c>
      <c r="I22" s="7">
        <v>-22</v>
      </c>
      <c r="J22" s="11">
        <v>2781</v>
      </c>
      <c r="K22" s="23"/>
      <c r="L22" s="23"/>
      <c r="M22" s="25"/>
      <c r="N22" s="32"/>
    </row>
    <row r="23" spans="1:14" ht="27" customHeight="1" thickBot="1">
      <c r="A23" s="158" t="s">
        <v>175</v>
      </c>
      <c r="B23" s="28" t="s">
        <v>183</v>
      </c>
      <c r="C23" s="7" t="s">
        <v>177</v>
      </c>
      <c r="D23" s="7" t="s">
        <v>41</v>
      </c>
      <c r="E23" s="145">
        <v>345</v>
      </c>
      <c r="F23" s="172" t="s">
        <v>294</v>
      </c>
      <c r="G23" s="28"/>
      <c r="H23" s="7"/>
      <c r="I23" s="7"/>
      <c r="J23" s="11"/>
      <c r="K23" s="23"/>
      <c r="L23" s="23"/>
      <c r="M23" s="25"/>
      <c r="N23" s="32"/>
    </row>
    <row r="24" spans="1:14" ht="24.75" customHeight="1">
      <c r="A24" s="159"/>
      <c r="B24" s="28" t="s">
        <v>183</v>
      </c>
      <c r="C24" s="7" t="s">
        <v>177</v>
      </c>
      <c r="D24" s="7" t="s">
        <v>41</v>
      </c>
      <c r="E24" s="145">
        <v>3</v>
      </c>
      <c r="F24" s="173"/>
      <c r="G24" s="28"/>
      <c r="H24" s="7"/>
      <c r="I24" s="7"/>
      <c r="J24" s="11"/>
      <c r="K24" s="23"/>
      <c r="L24" s="23"/>
      <c r="M24" s="25"/>
      <c r="N24" s="32"/>
    </row>
    <row r="25" spans="1:14" ht="30" customHeight="1" thickBot="1">
      <c r="A25" s="158" t="s">
        <v>175</v>
      </c>
      <c r="B25" s="28" t="s">
        <v>184</v>
      </c>
      <c r="C25" s="7" t="s">
        <v>177</v>
      </c>
      <c r="D25" s="7" t="s">
        <v>36</v>
      </c>
      <c r="E25" s="145">
        <v>0</v>
      </c>
      <c r="F25" s="172" t="s">
        <v>206</v>
      </c>
      <c r="G25" s="28"/>
      <c r="H25" s="7"/>
      <c r="I25" s="7"/>
      <c r="J25" s="11"/>
      <c r="K25" s="23"/>
      <c r="L25" s="23"/>
      <c r="M25" s="25"/>
      <c r="N25" s="32"/>
    </row>
    <row r="26" spans="1:14" ht="23.25" customHeight="1">
      <c r="A26" s="159"/>
      <c r="B26" s="28" t="s">
        <v>184</v>
      </c>
      <c r="C26" s="7" t="s">
        <v>177</v>
      </c>
      <c r="D26" s="7" t="s">
        <v>36</v>
      </c>
      <c r="E26" s="145">
        <v>-1799</v>
      </c>
      <c r="F26" s="173"/>
      <c r="G26" s="147" t="s">
        <v>290</v>
      </c>
      <c r="H26" s="109" t="s">
        <v>179</v>
      </c>
      <c r="I26" s="110" t="s">
        <v>185</v>
      </c>
      <c r="J26" s="107" t="s">
        <v>289</v>
      </c>
      <c r="K26" s="23"/>
      <c r="L26" s="23"/>
      <c r="M26" s="25"/>
      <c r="N26" s="32"/>
    </row>
    <row r="27" spans="1:14" ht="23.25" customHeight="1" thickBot="1">
      <c r="A27" s="158" t="s">
        <v>175</v>
      </c>
      <c r="B27" s="28" t="s">
        <v>186</v>
      </c>
      <c r="C27" s="7" t="s">
        <v>177</v>
      </c>
      <c r="D27" s="7" t="s">
        <v>187</v>
      </c>
      <c r="E27" s="145">
        <v>246</v>
      </c>
      <c r="F27" s="172" t="s">
        <v>294</v>
      </c>
      <c r="G27" s="28"/>
      <c r="H27" s="7"/>
      <c r="I27" s="7"/>
      <c r="J27" s="11"/>
      <c r="K27" s="23"/>
      <c r="L27" s="23"/>
      <c r="M27" s="25"/>
      <c r="N27" s="32"/>
    </row>
    <row r="28" spans="1:14" ht="22.5" customHeight="1">
      <c r="A28" s="159"/>
      <c r="B28" s="28" t="s">
        <v>186</v>
      </c>
      <c r="C28" s="7" t="s">
        <v>177</v>
      </c>
      <c r="D28" s="7" t="s">
        <v>187</v>
      </c>
      <c r="E28" s="145">
        <v>-1050</v>
      </c>
      <c r="F28" s="173"/>
      <c r="G28" s="147">
        <v>42</v>
      </c>
      <c r="H28" s="11">
        <v>33497</v>
      </c>
      <c r="I28" s="7">
        <v>-39</v>
      </c>
      <c r="J28" s="11">
        <v>10744</v>
      </c>
      <c r="K28" s="23"/>
      <c r="L28" s="23"/>
      <c r="M28" s="25"/>
      <c r="N28" s="32"/>
    </row>
    <row r="29" spans="1:14" ht="33.75" customHeight="1" thickBot="1">
      <c r="A29" s="158" t="s">
        <v>175</v>
      </c>
      <c r="B29" s="28" t="s">
        <v>188</v>
      </c>
      <c r="C29" s="7" t="s">
        <v>177</v>
      </c>
      <c r="D29" s="7" t="s">
        <v>189</v>
      </c>
      <c r="E29" s="145">
        <v>2581</v>
      </c>
      <c r="F29" s="172" t="s">
        <v>294</v>
      </c>
      <c r="G29" s="28"/>
      <c r="H29" s="7"/>
      <c r="I29" s="7"/>
      <c r="J29" s="11"/>
      <c r="K29" s="23"/>
      <c r="L29" s="23"/>
      <c r="M29" s="25"/>
      <c r="N29" s="32"/>
    </row>
    <row r="30" spans="1:14" ht="26.25" customHeight="1">
      <c r="A30" s="159"/>
      <c r="B30" s="28" t="s">
        <v>188</v>
      </c>
      <c r="C30" s="7" t="s">
        <v>177</v>
      </c>
      <c r="D30" s="7" t="s">
        <v>189</v>
      </c>
      <c r="E30" s="145">
        <v>-305</v>
      </c>
      <c r="F30" s="173"/>
      <c r="G30" s="147">
        <v>18</v>
      </c>
      <c r="H30" s="11">
        <v>21361</v>
      </c>
      <c r="I30" s="7">
        <v>-17</v>
      </c>
      <c r="J30" s="11">
        <v>11437</v>
      </c>
      <c r="K30" s="23"/>
      <c r="L30" s="23"/>
      <c r="M30" s="25"/>
      <c r="N30" s="32"/>
    </row>
    <row r="31" spans="1:14" ht="26.25" customHeight="1" thickBot="1">
      <c r="A31" s="158" t="s">
        <v>175</v>
      </c>
      <c r="B31" s="28" t="s">
        <v>190</v>
      </c>
      <c r="C31" s="7" t="s">
        <v>191</v>
      </c>
      <c r="D31" s="8" t="s">
        <v>178</v>
      </c>
      <c r="E31" s="145">
        <v>162</v>
      </c>
      <c r="F31" s="172" t="s">
        <v>294</v>
      </c>
      <c r="G31" s="28"/>
      <c r="H31" s="7"/>
      <c r="I31" s="7"/>
      <c r="J31" s="11"/>
      <c r="K31" s="23"/>
      <c r="L31" s="23"/>
      <c r="M31" s="25"/>
      <c r="N31" s="32"/>
    </row>
    <row r="32" spans="1:14" ht="26.25" customHeight="1">
      <c r="A32" s="159"/>
      <c r="B32" s="28" t="s">
        <v>190</v>
      </c>
      <c r="C32" s="7" t="s">
        <v>191</v>
      </c>
      <c r="D32" s="8" t="s">
        <v>178</v>
      </c>
      <c r="E32" s="145">
        <v>-482</v>
      </c>
      <c r="F32" s="173"/>
      <c r="G32" s="112">
        <v>507</v>
      </c>
      <c r="H32" s="11">
        <v>209284</v>
      </c>
      <c r="I32" s="7">
        <v>-3</v>
      </c>
      <c r="J32" s="11">
        <v>285</v>
      </c>
      <c r="K32" s="23"/>
      <c r="L32" s="23"/>
      <c r="M32" s="25"/>
      <c r="N32" s="32"/>
    </row>
    <row r="33" spans="1:14" ht="26.25" customHeight="1" thickBot="1">
      <c r="A33" s="158" t="s">
        <v>175</v>
      </c>
      <c r="B33" s="28" t="s">
        <v>186</v>
      </c>
      <c r="C33" s="7" t="s">
        <v>191</v>
      </c>
      <c r="D33" s="7" t="s">
        <v>187</v>
      </c>
      <c r="E33" s="145">
        <v>163</v>
      </c>
      <c r="F33" s="172" t="s">
        <v>206</v>
      </c>
      <c r="G33" s="112"/>
      <c r="H33" s="7"/>
      <c r="I33" s="7"/>
      <c r="J33" s="11"/>
      <c r="K33" s="23"/>
      <c r="L33" s="23"/>
      <c r="M33" s="25"/>
      <c r="N33" s="32"/>
    </row>
    <row r="34" spans="1:14" ht="26.25" customHeight="1">
      <c r="A34" s="159"/>
      <c r="B34" s="28" t="s">
        <v>186</v>
      </c>
      <c r="C34" s="7" t="s">
        <v>191</v>
      </c>
      <c r="D34" s="7" t="s">
        <v>187</v>
      </c>
      <c r="E34" s="145">
        <v>-340</v>
      </c>
      <c r="F34" s="173"/>
      <c r="G34" s="112">
        <v>-341</v>
      </c>
      <c r="H34" s="11">
        <v>117182</v>
      </c>
      <c r="I34" s="7">
        <v>-2</v>
      </c>
      <c r="J34" s="11">
        <v>315</v>
      </c>
      <c r="K34" s="23"/>
      <c r="L34" s="23"/>
      <c r="M34" s="25"/>
      <c r="N34" s="32"/>
    </row>
    <row r="35" spans="1:14" ht="40.5" customHeight="1" thickBot="1">
      <c r="A35" s="158" t="s">
        <v>175</v>
      </c>
      <c r="B35" s="28" t="s">
        <v>188</v>
      </c>
      <c r="C35" s="7" t="s">
        <v>191</v>
      </c>
      <c r="D35" s="7" t="s">
        <v>189</v>
      </c>
      <c r="E35" s="145">
        <v>150</v>
      </c>
      <c r="F35" s="172" t="s">
        <v>294</v>
      </c>
      <c r="G35" s="28"/>
      <c r="H35" s="7"/>
      <c r="I35" s="7"/>
      <c r="J35" s="11"/>
      <c r="K35" s="23"/>
      <c r="L35" s="23"/>
      <c r="M35" s="25"/>
      <c r="N35" s="32"/>
    </row>
    <row r="36" spans="1:14" ht="26.25" customHeight="1" hidden="1" thickBot="1">
      <c r="A36" s="159"/>
      <c r="B36" s="28" t="s">
        <v>188</v>
      </c>
      <c r="C36" s="7" t="s">
        <v>191</v>
      </c>
      <c r="D36" s="7" t="s">
        <v>189</v>
      </c>
      <c r="E36" s="145">
        <v>-9</v>
      </c>
      <c r="F36" s="173"/>
      <c r="G36" s="28"/>
      <c r="H36" s="7"/>
      <c r="I36" s="7"/>
      <c r="J36" s="11"/>
      <c r="K36" s="23"/>
      <c r="L36" s="23"/>
      <c r="M36" s="25"/>
      <c r="N36" s="32"/>
    </row>
    <row r="37" spans="1:14" ht="26.25" thickBot="1">
      <c r="A37" s="158" t="s">
        <v>175</v>
      </c>
      <c r="B37" s="28" t="s">
        <v>183</v>
      </c>
      <c r="C37" s="7" t="s">
        <v>191</v>
      </c>
      <c r="D37" s="7" t="s">
        <v>41</v>
      </c>
      <c r="E37" s="145">
        <v>6</v>
      </c>
      <c r="F37" s="172" t="s">
        <v>294</v>
      </c>
      <c r="G37" s="28"/>
      <c r="H37" s="7"/>
      <c r="I37" s="7"/>
      <c r="J37" s="11"/>
      <c r="K37" s="23"/>
      <c r="L37" s="23"/>
      <c r="M37" s="25"/>
      <c r="N37" s="32"/>
    </row>
    <row r="38" spans="1:14" ht="25.5">
      <c r="A38" s="159"/>
      <c r="B38" s="28" t="s">
        <v>183</v>
      </c>
      <c r="C38" s="7" t="s">
        <v>191</v>
      </c>
      <c r="D38" s="7" t="s">
        <v>41</v>
      </c>
      <c r="E38" s="145">
        <v>0</v>
      </c>
      <c r="F38" s="173"/>
      <c r="G38" s="28"/>
      <c r="H38" s="111"/>
      <c r="I38" s="7"/>
      <c r="J38" s="11"/>
      <c r="K38" s="23"/>
      <c r="L38" s="23"/>
      <c r="M38" s="25"/>
      <c r="N38" s="32"/>
    </row>
    <row r="39" spans="1:15" ht="13.5" customHeight="1" thickBot="1">
      <c r="A39" s="45" t="s">
        <v>206</v>
      </c>
      <c r="B39" s="28" t="s">
        <v>196</v>
      </c>
      <c r="C39" s="7" t="s">
        <v>196</v>
      </c>
      <c r="D39" s="7" t="s">
        <v>295</v>
      </c>
      <c r="E39" s="145">
        <v>-10984</v>
      </c>
      <c r="F39" s="178" t="s">
        <v>294</v>
      </c>
      <c r="G39" s="28">
        <v>54</v>
      </c>
      <c r="H39" s="111">
        <v>47507</v>
      </c>
      <c r="I39" s="7">
        <v>-280</v>
      </c>
      <c r="J39" s="11">
        <v>44393</v>
      </c>
      <c r="L39" s="23"/>
      <c r="M39" s="23"/>
      <c r="N39" s="25"/>
      <c r="O39" s="32"/>
    </row>
    <row r="40" spans="1:15" ht="12.75">
      <c r="A40" s="45" t="s">
        <v>206</v>
      </c>
      <c r="B40" s="28" t="s">
        <v>196</v>
      </c>
      <c r="C40" s="7" t="s">
        <v>196</v>
      </c>
      <c r="D40" s="7" t="s">
        <v>295</v>
      </c>
      <c r="E40" s="145">
        <v>13391</v>
      </c>
      <c r="F40" s="179"/>
      <c r="G40" s="28"/>
      <c r="H40" s="111"/>
      <c r="I40" s="7"/>
      <c r="J40" s="11"/>
      <c r="L40" s="23"/>
      <c r="M40" s="23"/>
      <c r="N40" s="25"/>
      <c r="O40" s="32"/>
    </row>
    <row r="41" spans="1:15" ht="26.25" thickBot="1">
      <c r="A41" s="45" t="s">
        <v>206</v>
      </c>
      <c r="B41" s="120" t="s">
        <v>207</v>
      </c>
      <c r="C41" s="112" t="s">
        <v>196</v>
      </c>
      <c r="D41" s="7" t="s">
        <v>208</v>
      </c>
      <c r="E41" s="145">
        <v>-198</v>
      </c>
      <c r="F41" s="172" t="s">
        <v>294</v>
      </c>
      <c r="G41" s="28">
        <v>1</v>
      </c>
      <c r="H41" s="111">
        <v>921</v>
      </c>
      <c r="I41" s="7">
        <v>-280</v>
      </c>
      <c r="J41" s="11">
        <v>47979</v>
      </c>
      <c r="L41" s="23"/>
      <c r="M41" s="23"/>
      <c r="N41" s="25"/>
      <c r="O41" s="32"/>
    </row>
    <row r="42" spans="1:15" ht="12.75">
      <c r="A42" s="45" t="s">
        <v>206</v>
      </c>
      <c r="B42" s="120" t="s">
        <v>209</v>
      </c>
      <c r="C42" s="112" t="s">
        <v>209</v>
      </c>
      <c r="D42" s="152" t="s">
        <v>296</v>
      </c>
      <c r="E42" s="145">
        <v>-1946</v>
      </c>
      <c r="F42" s="173"/>
      <c r="G42" s="28">
        <v>707</v>
      </c>
      <c r="H42" s="111">
        <v>271090</v>
      </c>
      <c r="I42" s="7">
        <v>-11</v>
      </c>
      <c r="J42" s="11">
        <v>1659</v>
      </c>
      <c r="L42" s="23"/>
      <c r="M42" s="23"/>
      <c r="N42" s="25"/>
      <c r="O42" s="32"/>
    </row>
    <row r="43" spans="1:15" ht="13.5" thickBot="1">
      <c r="A43" s="45" t="s">
        <v>206</v>
      </c>
      <c r="B43" s="120" t="s">
        <v>209</v>
      </c>
      <c r="C43" s="112" t="s">
        <v>209</v>
      </c>
      <c r="D43" s="152" t="s">
        <v>296</v>
      </c>
      <c r="E43" s="145">
        <v>1730</v>
      </c>
      <c r="F43" s="172" t="s">
        <v>294</v>
      </c>
      <c r="G43" s="28"/>
      <c r="H43" s="111"/>
      <c r="I43" s="7"/>
      <c r="J43" s="11"/>
      <c r="L43" s="23"/>
      <c r="M43" s="23"/>
      <c r="N43" s="25"/>
      <c r="O43" s="32"/>
    </row>
    <row r="44" spans="1:15" ht="25.5">
      <c r="A44" s="45" t="s">
        <v>206</v>
      </c>
      <c r="B44" s="28" t="s">
        <v>210</v>
      </c>
      <c r="C44" s="7" t="s">
        <v>211</v>
      </c>
      <c r="D44" s="7" t="s">
        <v>212</v>
      </c>
      <c r="E44" s="145">
        <v>-29</v>
      </c>
      <c r="F44" s="173"/>
      <c r="G44" s="28">
        <v>0</v>
      </c>
      <c r="H44" s="111">
        <v>138</v>
      </c>
      <c r="I44" s="7">
        <v>-280</v>
      </c>
      <c r="J44" s="11">
        <v>45149</v>
      </c>
      <c r="L44" s="23"/>
      <c r="M44" s="23"/>
      <c r="N44" s="25"/>
      <c r="O44" s="32"/>
    </row>
    <row r="45" spans="1:15" ht="13.5" customHeight="1" thickBot="1">
      <c r="A45" s="45" t="s">
        <v>206</v>
      </c>
      <c r="B45" s="28" t="s">
        <v>213</v>
      </c>
      <c r="C45" s="7" t="s">
        <v>211</v>
      </c>
      <c r="D45" s="7" t="s">
        <v>214</v>
      </c>
      <c r="E45" s="145">
        <v>-570</v>
      </c>
      <c r="F45" s="172" t="s">
        <v>294</v>
      </c>
      <c r="G45" s="28"/>
      <c r="H45" s="111">
        <v>725</v>
      </c>
      <c r="I45" s="7">
        <v>-784</v>
      </c>
      <c r="J45" s="11">
        <v>87415</v>
      </c>
      <c r="L45" s="23"/>
      <c r="M45" s="23"/>
      <c r="N45" s="25"/>
      <c r="O45" s="32"/>
    </row>
    <row r="46" spans="1:15" ht="25.5">
      <c r="A46" s="45" t="s">
        <v>206</v>
      </c>
      <c r="B46" s="28" t="s">
        <v>215</v>
      </c>
      <c r="C46" s="7" t="s">
        <v>211</v>
      </c>
      <c r="D46" s="7" t="s">
        <v>216</v>
      </c>
      <c r="E46" s="145">
        <v>-818</v>
      </c>
      <c r="F46" s="173"/>
      <c r="G46" s="28">
        <v>-5</v>
      </c>
      <c r="H46" s="111">
        <v>1348</v>
      </c>
      <c r="I46" s="7">
        <v>-293</v>
      </c>
      <c r="J46" s="11">
        <v>87906</v>
      </c>
      <c r="L46" s="23"/>
      <c r="M46" s="23"/>
      <c r="N46" s="25"/>
      <c r="O46" s="32"/>
    </row>
    <row r="47" spans="1:15" ht="12.75">
      <c r="A47" s="45" t="s">
        <v>206</v>
      </c>
      <c r="B47" s="28" t="s">
        <v>217</v>
      </c>
      <c r="C47" s="7" t="s">
        <v>218</v>
      </c>
      <c r="D47" s="7" t="s">
        <v>219</v>
      </c>
      <c r="E47" s="145">
        <v>-19</v>
      </c>
      <c r="F47" s="150" t="s">
        <v>206</v>
      </c>
      <c r="G47" s="28">
        <v>1</v>
      </c>
      <c r="H47" s="111">
        <v>166</v>
      </c>
      <c r="I47" s="7">
        <v>-280</v>
      </c>
      <c r="J47" s="11">
        <v>45149</v>
      </c>
      <c r="L47" s="23"/>
      <c r="M47" s="23"/>
      <c r="N47" s="25"/>
      <c r="O47" s="32"/>
    </row>
    <row r="48" spans="1:14" ht="12.75">
      <c r="A48" s="18"/>
      <c r="B48" s="29"/>
      <c r="C48" s="5"/>
      <c r="D48" s="6"/>
      <c r="E48" s="140"/>
      <c r="F48" s="142"/>
      <c r="G48" s="29"/>
      <c r="H48" s="5"/>
      <c r="I48" s="6"/>
      <c r="J48" s="9"/>
      <c r="K48" s="23"/>
      <c r="L48" s="23"/>
      <c r="M48" s="25"/>
      <c r="N48" s="32"/>
    </row>
    <row r="49" spans="1:14" ht="12.75">
      <c r="A49" s="18"/>
      <c r="B49" s="29"/>
      <c r="C49" s="5"/>
      <c r="D49" s="6"/>
      <c r="E49" s="9"/>
      <c r="F49" s="141"/>
      <c r="G49" s="18"/>
      <c r="H49" s="5"/>
      <c r="I49" s="6"/>
      <c r="J49" s="9"/>
      <c r="K49" s="23"/>
      <c r="L49" s="23"/>
      <c r="M49" s="25"/>
      <c r="N49" s="32"/>
    </row>
    <row r="50" spans="1:14" ht="12.75">
      <c r="A50" s="18"/>
      <c r="B50" s="29"/>
      <c r="C50" s="5"/>
      <c r="D50" s="6"/>
      <c r="E50" s="9"/>
      <c r="F50" s="19"/>
      <c r="G50" s="18"/>
      <c r="H50" s="5"/>
      <c r="I50" s="6"/>
      <c r="J50" s="9"/>
      <c r="K50" s="23"/>
      <c r="L50" s="23"/>
      <c r="M50" s="25"/>
      <c r="N50" s="32"/>
    </row>
    <row r="51" spans="1:14" ht="12.75">
      <c r="A51" s="18" t="s">
        <v>220</v>
      </c>
      <c r="B51" s="29"/>
      <c r="C51" s="5"/>
      <c r="D51" s="6"/>
      <c r="E51" s="9"/>
      <c r="F51" s="19"/>
      <c r="G51" s="18"/>
      <c r="H51" s="5"/>
      <c r="I51" s="6"/>
      <c r="J51" s="9"/>
      <c r="K51" s="23"/>
      <c r="L51" s="23"/>
      <c r="M51" s="25"/>
      <c r="N51" s="32"/>
    </row>
    <row r="52" spans="1:15" ht="12.75">
      <c r="A52" s="45" t="s">
        <v>221</v>
      </c>
      <c r="B52" s="28" t="s">
        <v>222</v>
      </c>
      <c r="C52" s="7" t="s">
        <v>222</v>
      </c>
      <c r="D52" s="7" t="s">
        <v>223</v>
      </c>
      <c r="E52" s="11">
        <v>-22500</v>
      </c>
      <c r="F52" s="121" t="s">
        <v>224</v>
      </c>
      <c r="G52" s="122"/>
      <c r="H52" s="28"/>
      <c r="I52" s="111"/>
      <c r="J52" s="7"/>
      <c r="K52" s="11"/>
      <c r="L52" s="23"/>
      <c r="M52" s="23"/>
      <c r="N52" s="25"/>
      <c r="O52" s="32"/>
    </row>
    <row r="53" spans="1:15" ht="12.75">
      <c r="A53" s="45" t="s">
        <v>221</v>
      </c>
      <c r="B53" s="28" t="s">
        <v>222</v>
      </c>
      <c r="C53" s="7" t="s">
        <v>222</v>
      </c>
      <c r="D53" s="7" t="s">
        <v>225</v>
      </c>
      <c r="E53" s="11">
        <v>-22500</v>
      </c>
      <c r="F53" s="121" t="s">
        <v>224</v>
      </c>
      <c r="G53" s="122"/>
      <c r="H53" s="28"/>
      <c r="I53" s="111"/>
      <c r="J53" s="7"/>
      <c r="K53" s="11"/>
      <c r="L53" s="23"/>
      <c r="M53" s="23"/>
      <c r="N53" s="25"/>
      <c r="O53" s="32"/>
    </row>
    <row r="54" spans="1:15" ht="12.75">
      <c r="A54" s="45" t="s">
        <v>221</v>
      </c>
      <c r="B54" s="28" t="s">
        <v>222</v>
      </c>
      <c r="C54" s="7" t="s">
        <v>222</v>
      </c>
      <c r="D54" s="7" t="s">
        <v>223</v>
      </c>
      <c r="E54" s="11">
        <v>-12645</v>
      </c>
      <c r="F54" s="121" t="s">
        <v>224</v>
      </c>
      <c r="G54" s="122"/>
      <c r="H54" s="28"/>
      <c r="I54" s="111"/>
      <c r="J54" s="7"/>
      <c r="K54" s="11"/>
      <c r="L54" s="23"/>
      <c r="M54" s="23"/>
      <c r="N54" s="25"/>
      <c r="O54" s="32"/>
    </row>
    <row r="55" spans="1:15" ht="12.75">
      <c r="A55" s="45" t="s">
        <v>221</v>
      </c>
      <c r="B55" s="28" t="s">
        <v>222</v>
      </c>
      <c r="C55" s="7" t="s">
        <v>222</v>
      </c>
      <c r="D55" s="7" t="s">
        <v>226</v>
      </c>
      <c r="E55" s="11">
        <v>-12645</v>
      </c>
      <c r="F55" s="121" t="s">
        <v>224</v>
      </c>
      <c r="G55" s="122"/>
      <c r="H55" s="28"/>
      <c r="I55" s="111"/>
      <c r="J55" s="7"/>
      <c r="K55" s="11"/>
      <c r="L55" s="23"/>
      <c r="M55" s="23"/>
      <c r="N55" s="25"/>
      <c r="O55" s="32"/>
    </row>
    <row r="56" spans="1:15" ht="12.75">
      <c r="A56" s="45" t="s">
        <v>221</v>
      </c>
      <c r="B56" s="28" t="s">
        <v>222</v>
      </c>
      <c r="C56" s="7" t="s">
        <v>222</v>
      </c>
      <c r="D56" s="7" t="s">
        <v>227</v>
      </c>
      <c r="E56" s="11">
        <v>-19203</v>
      </c>
      <c r="F56" s="121" t="s">
        <v>224</v>
      </c>
      <c r="G56" s="122"/>
      <c r="H56" s="28"/>
      <c r="I56" s="111"/>
      <c r="J56" s="7"/>
      <c r="K56" s="11"/>
      <c r="L56" s="23"/>
      <c r="M56" s="23"/>
      <c r="N56" s="25"/>
      <c r="O56" s="32"/>
    </row>
    <row r="57" spans="1:15" ht="12.75">
      <c r="A57" s="45" t="s">
        <v>221</v>
      </c>
      <c r="B57" s="28" t="s">
        <v>222</v>
      </c>
      <c r="C57" s="7" t="s">
        <v>222</v>
      </c>
      <c r="D57" s="7" t="s">
        <v>228</v>
      </c>
      <c r="E57" s="11">
        <v>-19203</v>
      </c>
      <c r="F57" s="121" t="s">
        <v>224</v>
      </c>
      <c r="G57" s="122"/>
      <c r="H57" s="28"/>
      <c r="I57" s="111"/>
      <c r="J57" s="7"/>
      <c r="K57" s="11"/>
      <c r="L57" s="23"/>
      <c r="M57" s="23"/>
      <c r="N57" s="25"/>
      <c r="O57" s="32"/>
    </row>
    <row r="58" spans="1:15" ht="12.75">
      <c r="A58" s="45" t="s">
        <v>221</v>
      </c>
      <c r="B58" s="28" t="s">
        <v>222</v>
      </c>
      <c r="C58" s="7" t="s">
        <v>222</v>
      </c>
      <c r="D58" s="7" t="s">
        <v>227</v>
      </c>
      <c r="E58" s="11">
        <v>-2757</v>
      </c>
      <c r="F58" s="121" t="s">
        <v>224</v>
      </c>
      <c r="G58" s="122"/>
      <c r="H58" s="28"/>
      <c r="I58" s="111"/>
      <c r="J58" s="7"/>
      <c r="K58" s="11"/>
      <c r="L58" s="23"/>
      <c r="M58" s="23"/>
      <c r="N58" s="25"/>
      <c r="O58" s="32"/>
    </row>
    <row r="59" spans="1:15" ht="12.75">
      <c r="A59" s="45" t="s">
        <v>221</v>
      </c>
      <c r="B59" s="28" t="s">
        <v>222</v>
      </c>
      <c r="C59" s="7" t="s">
        <v>222</v>
      </c>
      <c r="D59" s="7" t="s">
        <v>229</v>
      </c>
      <c r="E59" s="11">
        <v>-2757</v>
      </c>
      <c r="F59" s="121" t="s">
        <v>224</v>
      </c>
      <c r="G59" s="122"/>
      <c r="H59" s="28"/>
      <c r="I59" s="111"/>
      <c r="J59" s="7"/>
      <c r="K59" s="11"/>
      <c r="L59" s="23"/>
      <c r="M59" s="23"/>
      <c r="N59" s="25"/>
      <c r="O59" s="32"/>
    </row>
    <row r="60" spans="1:14" ht="12.75">
      <c r="A60" s="16"/>
      <c r="B60" s="28"/>
      <c r="C60" s="7"/>
      <c r="D60" s="8"/>
      <c r="E60" s="10"/>
      <c r="F60" s="17"/>
      <c r="G60" s="16"/>
      <c r="H60" s="7"/>
      <c r="I60" s="8"/>
      <c r="J60" s="10"/>
      <c r="K60" s="23"/>
      <c r="L60" s="23"/>
      <c r="M60" s="25"/>
      <c r="N60" s="32"/>
    </row>
    <row r="61" spans="1:14" ht="39" thickBot="1">
      <c r="A61" s="125" t="s">
        <v>299</v>
      </c>
      <c r="B61" s="28"/>
      <c r="C61" s="7"/>
      <c r="D61" s="8"/>
      <c r="E61" s="10"/>
      <c r="F61" s="154"/>
      <c r="G61" s="28"/>
      <c r="H61" s="112"/>
      <c r="I61" s="8"/>
      <c r="J61" s="10"/>
      <c r="K61" s="23"/>
      <c r="L61" s="23"/>
      <c r="M61" s="119"/>
      <c r="N61" s="32"/>
    </row>
    <row r="62" spans="1:14" ht="39" thickBot="1">
      <c r="A62" s="155" t="s">
        <v>300</v>
      </c>
      <c r="B62" s="28" t="s">
        <v>193</v>
      </c>
      <c r="C62" s="7" t="s">
        <v>301</v>
      </c>
      <c r="D62" s="8" t="s">
        <v>194</v>
      </c>
      <c r="E62" s="10">
        <v>-272</v>
      </c>
      <c r="F62" s="155" t="s">
        <v>300</v>
      </c>
      <c r="G62" s="28"/>
      <c r="H62" s="112"/>
      <c r="I62" s="8"/>
      <c r="J62" s="10"/>
      <c r="K62" s="23"/>
      <c r="L62" s="23"/>
      <c r="M62" s="119"/>
      <c r="N62" s="32"/>
    </row>
    <row r="63" spans="1:14" ht="39" thickBot="1">
      <c r="A63" s="155" t="s">
        <v>300</v>
      </c>
      <c r="B63" s="43" t="s">
        <v>35</v>
      </c>
      <c r="C63" s="7" t="s">
        <v>302</v>
      </c>
      <c r="D63" s="8" t="s">
        <v>36</v>
      </c>
      <c r="E63" s="10">
        <v>272</v>
      </c>
      <c r="F63" s="155" t="s">
        <v>300</v>
      </c>
      <c r="G63" s="156" t="s">
        <v>303</v>
      </c>
      <c r="H63" s="157" t="s">
        <v>306</v>
      </c>
      <c r="I63" s="8"/>
      <c r="J63" s="10"/>
      <c r="K63" s="23"/>
      <c r="L63" s="23"/>
      <c r="M63" s="119"/>
      <c r="N63" s="32"/>
    </row>
    <row r="64" spans="1:15" ht="38.25">
      <c r="A64" s="125" t="s">
        <v>293</v>
      </c>
      <c r="B64" s="28"/>
      <c r="C64" s="7"/>
      <c r="D64" s="7"/>
      <c r="E64" s="11"/>
      <c r="F64" s="121"/>
      <c r="G64" s="122"/>
      <c r="H64" s="28"/>
      <c r="I64" s="111"/>
      <c r="J64" s="7"/>
      <c r="K64" s="11"/>
      <c r="L64" s="23"/>
      <c r="M64" s="23"/>
      <c r="N64" s="25"/>
      <c r="O64" s="32"/>
    </row>
    <row r="65" spans="1:15" ht="135">
      <c r="A65" s="129" t="s">
        <v>230</v>
      </c>
      <c r="B65" s="130" t="s">
        <v>222</v>
      </c>
      <c r="C65" s="131" t="s">
        <v>222</v>
      </c>
      <c r="D65" s="132" t="s">
        <v>231</v>
      </c>
      <c r="E65" s="133">
        <v>14319</v>
      </c>
      <c r="F65" s="123" t="s">
        <v>232</v>
      </c>
      <c r="G65" s="127" t="s">
        <v>233</v>
      </c>
      <c r="I65" s="111"/>
      <c r="J65" s="7"/>
      <c r="K65" s="11"/>
      <c r="L65" s="23"/>
      <c r="M65" s="23"/>
      <c r="N65" s="25"/>
      <c r="O65" s="32"/>
    </row>
    <row r="66" spans="1:15" ht="56.25">
      <c r="A66" s="134" t="s">
        <v>234</v>
      </c>
      <c r="B66" s="135" t="s">
        <v>222</v>
      </c>
      <c r="C66" s="136" t="s">
        <v>222</v>
      </c>
      <c r="D66" s="135" t="s">
        <v>229</v>
      </c>
      <c r="E66" s="137">
        <v>121</v>
      </c>
      <c r="F66" s="126" t="s">
        <v>235</v>
      </c>
      <c r="G66" s="127" t="s">
        <v>233</v>
      </c>
      <c r="H66" s="23"/>
      <c r="I66" s="111"/>
      <c r="J66" s="7"/>
      <c r="K66" s="11"/>
      <c r="L66" s="23"/>
      <c r="M66" s="23"/>
      <c r="N66" s="25"/>
      <c r="O66" s="32"/>
    </row>
    <row r="67" spans="1:15" ht="12.75">
      <c r="A67" s="134" t="s">
        <v>236</v>
      </c>
      <c r="B67" s="135" t="s">
        <v>222</v>
      </c>
      <c r="C67" s="136" t="s">
        <v>222</v>
      </c>
      <c r="D67" s="135" t="s">
        <v>223</v>
      </c>
      <c r="E67" s="137">
        <v>-13</v>
      </c>
      <c r="F67" s="128" t="s">
        <v>237</v>
      </c>
      <c r="G67" s="127" t="s">
        <v>238</v>
      </c>
      <c r="H67" s="23"/>
      <c r="I67" s="111"/>
      <c r="J67" s="7"/>
      <c r="K67" s="11"/>
      <c r="L67" s="23"/>
      <c r="M67" s="23"/>
      <c r="N67" s="25"/>
      <c r="O67" s="32"/>
    </row>
    <row r="68" spans="1:15" ht="22.5">
      <c r="A68" s="134" t="s">
        <v>239</v>
      </c>
      <c r="B68" s="135" t="s">
        <v>222</v>
      </c>
      <c r="C68" s="136" t="s">
        <v>222</v>
      </c>
      <c r="D68" s="135" t="s">
        <v>240</v>
      </c>
      <c r="E68" s="137">
        <v>309</v>
      </c>
      <c r="F68" s="128" t="s">
        <v>237</v>
      </c>
      <c r="G68" s="127" t="s">
        <v>233</v>
      </c>
      <c r="H68" s="23"/>
      <c r="I68" s="111"/>
      <c r="J68" s="7"/>
      <c r="K68" s="11"/>
      <c r="L68" s="23"/>
      <c r="M68" s="23"/>
      <c r="N68" s="25"/>
      <c r="O68" s="32"/>
    </row>
    <row r="69" spans="1:15" ht="22.5">
      <c r="A69" s="134" t="s">
        <v>239</v>
      </c>
      <c r="B69" s="135" t="s">
        <v>222</v>
      </c>
      <c r="C69" s="136" t="s">
        <v>222</v>
      </c>
      <c r="D69" s="135" t="s">
        <v>227</v>
      </c>
      <c r="E69" s="137">
        <v>736</v>
      </c>
      <c r="F69" s="128" t="s">
        <v>237</v>
      </c>
      <c r="G69" s="127" t="s">
        <v>233</v>
      </c>
      <c r="H69" s="23"/>
      <c r="I69" s="111"/>
      <c r="J69" s="7"/>
      <c r="K69" s="11"/>
      <c r="L69" s="23"/>
      <c r="M69" s="23"/>
      <c r="N69" s="25"/>
      <c r="O69" s="32"/>
    </row>
    <row r="70" spans="1:15" ht="12.75">
      <c r="A70" s="134" t="s">
        <v>241</v>
      </c>
      <c r="B70" s="135" t="s">
        <v>222</v>
      </c>
      <c r="C70" s="136" t="s">
        <v>222</v>
      </c>
      <c r="D70" s="135" t="s">
        <v>227</v>
      </c>
      <c r="E70" s="137">
        <v>-107</v>
      </c>
      <c r="F70" s="128" t="s">
        <v>237</v>
      </c>
      <c r="G70" s="127" t="s">
        <v>238</v>
      </c>
      <c r="H70" s="23"/>
      <c r="I70" s="111"/>
      <c r="J70" s="7"/>
      <c r="K70" s="11"/>
      <c r="L70" s="23"/>
      <c r="M70" s="23"/>
      <c r="N70" s="25"/>
      <c r="O70" s="32"/>
    </row>
    <row r="71" spans="1:15" ht="22.5">
      <c r="A71" s="134" t="s">
        <v>242</v>
      </c>
      <c r="B71" s="135" t="s">
        <v>222</v>
      </c>
      <c r="C71" s="136" t="s">
        <v>222</v>
      </c>
      <c r="D71" s="135" t="s">
        <v>229</v>
      </c>
      <c r="E71" s="137">
        <v>-9082</v>
      </c>
      <c r="F71" s="128" t="s">
        <v>237</v>
      </c>
      <c r="G71" s="127" t="s">
        <v>238</v>
      </c>
      <c r="H71" s="23"/>
      <c r="I71" s="111"/>
      <c r="J71" s="7"/>
      <c r="K71" s="11"/>
      <c r="L71" s="23"/>
      <c r="M71" s="23"/>
      <c r="N71" s="25"/>
      <c r="O71" s="32"/>
    </row>
    <row r="72" spans="1:15" ht="22.5">
      <c r="A72" s="134" t="s">
        <v>242</v>
      </c>
      <c r="B72" s="135" t="s">
        <v>222</v>
      </c>
      <c r="C72" s="136" t="s">
        <v>222</v>
      </c>
      <c r="D72" s="135" t="s">
        <v>227</v>
      </c>
      <c r="E72" s="137">
        <v>10192</v>
      </c>
      <c r="F72" s="128" t="s">
        <v>237</v>
      </c>
      <c r="G72" s="127" t="s">
        <v>233</v>
      </c>
      <c r="H72" s="23"/>
      <c r="I72" s="111"/>
      <c r="J72" s="7"/>
      <c r="K72" s="11"/>
      <c r="L72" s="23"/>
      <c r="M72" s="23"/>
      <c r="N72" s="25"/>
      <c r="O72" s="32"/>
    </row>
    <row r="73" spans="1:15" ht="12.75">
      <c r="A73" s="134" t="s">
        <v>243</v>
      </c>
      <c r="B73" s="135" t="s">
        <v>222</v>
      </c>
      <c r="C73" s="136" t="s">
        <v>222</v>
      </c>
      <c r="D73" s="135" t="s">
        <v>228</v>
      </c>
      <c r="E73" s="137">
        <v>728</v>
      </c>
      <c r="F73" s="128" t="s">
        <v>237</v>
      </c>
      <c r="G73" s="127" t="s">
        <v>233</v>
      </c>
      <c r="H73" s="23"/>
      <c r="I73" s="111"/>
      <c r="J73" s="7"/>
      <c r="K73" s="11"/>
      <c r="L73" s="23"/>
      <c r="M73" s="23"/>
      <c r="N73" s="25"/>
      <c r="O73" s="32"/>
    </row>
    <row r="74" spans="1:15" ht="12.75">
      <c r="A74" s="134" t="s">
        <v>243</v>
      </c>
      <c r="B74" s="135" t="s">
        <v>222</v>
      </c>
      <c r="C74" s="136" t="s">
        <v>222</v>
      </c>
      <c r="D74" s="135" t="s">
        <v>240</v>
      </c>
      <c r="E74" s="137">
        <v>-2221</v>
      </c>
      <c r="F74" s="128" t="s">
        <v>237</v>
      </c>
      <c r="G74" s="127" t="s">
        <v>238</v>
      </c>
      <c r="H74" s="23"/>
      <c r="I74" s="111"/>
      <c r="J74" s="7"/>
      <c r="K74" s="11"/>
      <c r="L74" s="23"/>
      <c r="M74" s="23"/>
      <c r="N74" s="25"/>
      <c r="O74" s="32"/>
    </row>
    <row r="75" spans="1:15" ht="12.75">
      <c r="A75" s="134" t="s">
        <v>243</v>
      </c>
      <c r="B75" s="135" t="s">
        <v>222</v>
      </c>
      <c r="C75" s="136" t="s">
        <v>222</v>
      </c>
      <c r="D75" s="135" t="s">
        <v>227</v>
      </c>
      <c r="E75" s="137">
        <v>-2429</v>
      </c>
      <c r="F75" s="128" t="s">
        <v>237</v>
      </c>
      <c r="G75" s="127" t="s">
        <v>238</v>
      </c>
      <c r="H75" s="23"/>
      <c r="I75" s="111"/>
      <c r="J75" s="7"/>
      <c r="K75" s="11"/>
      <c r="L75" s="23"/>
      <c r="M75" s="23"/>
      <c r="N75" s="25"/>
      <c r="O75" s="32"/>
    </row>
    <row r="76" spans="1:15" ht="12.75">
      <c r="A76" s="134" t="s">
        <v>244</v>
      </c>
      <c r="B76" s="135" t="s">
        <v>222</v>
      </c>
      <c r="C76" s="136" t="s">
        <v>222</v>
      </c>
      <c r="D76" s="135" t="s">
        <v>223</v>
      </c>
      <c r="E76" s="137">
        <v>-1719</v>
      </c>
      <c r="F76" s="128" t="s">
        <v>237</v>
      </c>
      <c r="G76" s="127" t="s">
        <v>238</v>
      </c>
      <c r="H76" s="23"/>
      <c r="I76" s="111"/>
      <c r="J76" s="7"/>
      <c r="K76" s="11"/>
      <c r="L76" s="23"/>
      <c r="M76" s="23"/>
      <c r="N76" s="25"/>
      <c r="O76" s="32"/>
    </row>
    <row r="77" spans="1:15" ht="12.75">
      <c r="A77" s="134" t="s">
        <v>244</v>
      </c>
      <c r="B77" s="135" t="s">
        <v>222</v>
      </c>
      <c r="C77" s="136" t="s">
        <v>222</v>
      </c>
      <c r="D77" s="135" t="s">
        <v>228</v>
      </c>
      <c r="E77" s="137">
        <v>-809</v>
      </c>
      <c r="F77" s="128" t="s">
        <v>237</v>
      </c>
      <c r="G77" s="127" t="s">
        <v>238</v>
      </c>
      <c r="H77" s="23"/>
      <c r="I77" s="111"/>
      <c r="J77" s="7"/>
      <c r="K77" s="11"/>
      <c r="L77" s="23"/>
      <c r="M77" s="23"/>
      <c r="N77" s="25"/>
      <c r="O77" s="32"/>
    </row>
    <row r="78" spans="1:15" ht="12.75">
      <c r="A78" s="134" t="s">
        <v>245</v>
      </c>
      <c r="B78" s="135" t="s">
        <v>222</v>
      </c>
      <c r="C78" s="136" t="s">
        <v>222</v>
      </c>
      <c r="D78" s="135" t="s">
        <v>223</v>
      </c>
      <c r="E78" s="137">
        <v>-7897</v>
      </c>
      <c r="F78" s="128" t="s">
        <v>237</v>
      </c>
      <c r="G78" s="127" t="s">
        <v>238</v>
      </c>
      <c r="H78" s="23"/>
      <c r="I78" s="111"/>
      <c r="J78" s="7"/>
      <c r="K78" s="11"/>
      <c r="L78" s="23"/>
      <c r="M78" s="23"/>
      <c r="N78" s="25"/>
      <c r="O78" s="32"/>
    </row>
    <row r="79" spans="1:15" ht="22.5">
      <c r="A79" s="134" t="s">
        <v>246</v>
      </c>
      <c r="B79" s="135" t="s">
        <v>222</v>
      </c>
      <c r="C79" s="136" t="s">
        <v>222</v>
      </c>
      <c r="D79" s="135" t="s">
        <v>247</v>
      </c>
      <c r="E79" s="137">
        <v>-699</v>
      </c>
      <c r="F79" s="128" t="s">
        <v>237</v>
      </c>
      <c r="G79" s="127" t="s">
        <v>238</v>
      </c>
      <c r="H79" s="23"/>
      <c r="I79" s="111"/>
      <c r="J79" s="7"/>
      <c r="K79" s="11"/>
      <c r="L79" s="23"/>
      <c r="M79" s="23"/>
      <c r="N79" s="25"/>
      <c r="O79" s="32"/>
    </row>
    <row r="80" spans="1:15" ht="12.75">
      <c r="A80" s="134" t="s">
        <v>248</v>
      </c>
      <c r="B80" s="135" t="s">
        <v>222</v>
      </c>
      <c r="C80" s="136" t="s">
        <v>222</v>
      </c>
      <c r="D80" s="135" t="s">
        <v>223</v>
      </c>
      <c r="E80" s="137">
        <v>-1198</v>
      </c>
      <c r="F80" s="128" t="s">
        <v>237</v>
      </c>
      <c r="G80" s="127" t="s">
        <v>238</v>
      </c>
      <c r="H80" s="23"/>
      <c r="I80" s="111"/>
      <c r="J80" s="7"/>
      <c r="K80" s="11"/>
      <c r="L80" s="23"/>
      <c r="M80" s="23"/>
      <c r="N80" s="25"/>
      <c r="O80" s="32"/>
    </row>
    <row r="81" spans="1:15" ht="12.75">
      <c r="A81" s="134" t="s">
        <v>248</v>
      </c>
      <c r="B81" s="135" t="s">
        <v>222</v>
      </c>
      <c r="C81" s="136" t="s">
        <v>222</v>
      </c>
      <c r="D81" s="135" t="s">
        <v>228</v>
      </c>
      <c r="E81" s="137">
        <v>-246</v>
      </c>
      <c r="F81" s="128" t="s">
        <v>237</v>
      </c>
      <c r="G81" s="127" t="s">
        <v>238</v>
      </c>
      <c r="H81" s="23"/>
      <c r="I81" s="111"/>
      <c r="J81" s="7"/>
      <c r="K81" s="11"/>
      <c r="L81" s="23"/>
      <c r="M81" s="23"/>
      <c r="N81" s="25"/>
      <c r="O81" s="32"/>
    </row>
    <row r="82" spans="1:15" ht="12.75">
      <c r="A82" s="134" t="s">
        <v>249</v>
      </c>
      <c r="B82" s="135" t="s">
        <v>222</v>
      </c>
      <c r="C82" s="136" t="s">
        <v>222</v>
      </c>
      <c r="D82" s="135" t="s">
        <v>223</v>
      </c>
      <c r="E82" s="137">
        <v>573</v>
      </c>
      <c r="F82" s="128" t="s">
        <v>237</v>
      </c>
      <c r="G82" s="127" t="s">
        <v>233</v>
      </c>
      <c r="H82" s="23"/>
      <c r="I82" s="111"/>
      <c r="J82" s="7"/>
      <c r="K82" s="11"/>
      <c r="L82" s="23"/>
      <c r="M82" s="23"/>
      <c r="N82" s="25"/>
      <c r="O82" s="32"/>
    </row>
    <row r="83" spans="1:15" ht="12.75">
      <c r="A83" s="134" t="s">
        <v>249</v>
      </c>
      <c r="B83" s="135" t="s">
        <v>222</v>
      </c>
      <c r="C83" s="136" t="s">
        <v>222</v>
      </c>
      <c r="D83" s="135" t="s">
        <v>228</v>
      </c>
      <c r="E83" s="137">
        <v>126</v>
      </c>
      <c r="F83" s="128" t="s">
        <v>237</v>
      </c>
      <c r="G83" s="127" t="s">
        <v>233</v>
      </c>
      <c r="H83" s="23"/>
      <c r="I83" s="111"/>
      <c r="J83" s="7"/>
      <c r="K83" s="11"/>
      <c r="L83" s="23"/>
      <c r="M83" s="23"/>
      <c r="N83" s="25"/>
      <c r="O83" s="32"/>
    </row>
    <row r="84" spans="1:15" ht="12.75">
      <c r="A84" s="134" t="s">
        <v>250</v>
      </c>
      <c r="B84" s="135" t="s">
        <v>222</v>
      </c>
      <c r="C84" s="136" t="s">
        <v>222</v>
      </c>
      <c r="D84" s="135" t="s">
        <v>223</v>
      </c>
      <c r="E84" s="137">
        <v>-7236</v>
      </c>
      <c r="F84" s="128" t="s">
        <v>237</v>
      </c>
      <c r="G84" s="127" t="s">
        <v>238</v>
      </c>
      <c r="H84" s="23"/>
      <c r="I84" s="111"/>
      <c r="J84" s="7"/>
      <c r="K84" s="11"/>
      <c r="L84" s="23"/>
      <c r="M84" s="23"/>
      <c r="N84" s="25"/>
      <c r="O84" s="32"/>
    </row>
    <row r="85" spans="1:15" ht="12.75">
      <c r="A85" s="134" t="s">
        <v>251</v>
      </c>
      <c r="B85" s="135" t="s">
        <v>222</v>
      </c>
      <c r="C85" s="136" t="s">
        <v>222</v>
      </c>
      <c r="D85" s="135" t="s">
        <v>223</v>
      </c>
      <c r="E85" s="137">
        <v>4742</v>
      </c>
      <c r="F85" s="128" t="s">
        <v>237</v>
      </c>
      <c r="G85" s="127" t="s">
        <v>233</v>
      </c>
      <c r="H85" s="23"/>
      <c r="I85" s="23"/>
      <c r="J85" s="23"/>
      <c r="K85" s="23"/>
      <c r="L85" s="23"/>
      <c r="M85" s="23"/>
      <c r="N85" s="23"/>
      <c r="O85" s="23"/>
    </row>
    <row r="86" spans="1:15" ht="12.75">
      <c r="A86" s="134" t="s">
        <v>252</v>
      </c>
      <c r="B86" s="135" t="s">
        <v>222</v>
      </c>
      <c r="C86" s="136" t="s">
        <v>222</v>
      </c>
      <c r="D86" s="135" t="s">
        <v>228</v>
      </c>
      <c r="E86" s="137">
        <v>-1728</v>
      </c>
      <c r="F86" s="128" t="s">
        <v>237</v>
      </c>
      <c r="G86" s="127" t="s">
        <v>238</v>
      </c>
      <c r="H86" s="23"/>
      <c r="I86" s="23"/>
      <c r="J86" s="23"/>
      <c r="K86" s="23"/>
      <c r="L86" s="23"/>
      <c r="M86" s="23"/>
      <c r="N86" s="23"/>
      <c r="O86" s="23"/>
    </row>
    <row r="87" spans="1:15" ht="12.75">
      <c r="A87" s="134" t="s">
        <v>253</v>
      </c>
      <c r="B87" s="135" t="s">
        <v>222</v>
      </c>
      <c r="C87" s="136" t="s">
        <v>222</v>
      </c>
      <c r="D87" s="135" t="s">
        <v>223</v>
      </c>
      <c r="E87" s="137">
        <v>594</v>
      </c>
      <c r="F87" s="128" t="s">
        <v>237</v>
      </c>
      <c r="G87" s="127" t="s">
        <v>233</v>
      </c>
      <c r="H87" s="23"/>
      <c r="I87" s="23"/>
      <c r="J87" s="23"/>
      <c r="K87" s="23"/>
      <c r="L87" s="23"/>
      <c r="M87" s="23"/>
      <c r="N87" s="23"/>
      <c r="O87" s="23"/>
    </row>
    <row r="88" spans="1:15" ht="12.75">
      <c r="A88" s="134" t="s">
        <v>253</v>
      </c>
      <c r="B88" s="135" t="s">
        <v>222</v>
      </c>
      <c r="C88" s="136" t="s">
        <v>222</v>
      </c>
      <c r="D88" s="135" t="s">
        <v>228</v>
      </c>
      <c r="E88" s="137">
        <v>2349</v>
      </c>
      <c r="F88" s="128" t="s">
        <v>237</v>
      </c>
      <c r="G88" s="127" t="s">
        <v>233</v>
      </c>
      <c r="H88" s="23"/>
      <c r="I88" s="23"/>
      <c r="J88" s="23"/>
      <c r="K88" s="23"/>
      <c r="L88" s="23"/>
      <c r="M88" s="23"/>
      <c r="N88" s="23"/>
      <c r="O88" s="23"/>
    </row>
    <row r="89" spans="1:15" ht="12.75">
      <c r="A89" s="134" t="s">
        <v>254</v>
      </c>
      <c r="B89" s="135" t="s">
        <v>222</v>
      </c>
      <c r="C89" s="136" t="s">
        <v>222</v>
      </c>
      <c r="D89" s="135" t="s">
        <v>227</v>
      </c>
      <c r="E89" s="137">
        <v>0</v>
      </c>
      <c r="F89" s="128" t="s">
        <v>237</v>
      </c>
      <c r="G89" s="153"/>
      <c r="H89" s="23"/>
      <c r="I89" s="23"/>
      <c r="J89" s="23"/>
      <c r="K89" s="23"/>
      <c r="L89" s="23"/>
      <c r="M89" s="23"/>
      <c r="N89" s="23"/>
      <c r="O89" s="23"/>
    </row>
    <row r="90" spans="1:15" ht="12.75">
      <c r="A90" s="134" t="s">
        <v>255</v>
      </c>
      <c r="B90" s="135" t="s">
        <v>222</v>
      </c>
      <c r="C90" s="136" t="s">
        <v>222</v>
      </c>
      <c r="D90" s="135" t="s">
        <v>223</v>
      </c>
      <c r="E90" s="137">
        <v>-2993</v>
      </c>
      <c r="F90" s="128" t="s">
        <v>237</v>
      </c>
      <c r="G90" s="127" t="s">
        <v>238</v>
      </c>
      <c r="H90" s="23"/>
      <c r="I90" s="23"/>
      <c r="J90" s="23"/>
      <c r="K90" s="23"/>
      <c r="L90" s="23"/>
      <c r="M90" s="23"/>
      <c r="N90" s="23"/>
      <c r="O90" s="23"/>
    </row>
    <row r="91" spans="1:15" ht="22.5">
      <c r="A91" s="134" t="s">
        <v>256</v>
      </c>
      <c r="B91" s="135" t="s">
        <v>222</v>
      </c>
      <c r="C91" s="136" t="s">
        <v>222</v>
      </c>
      <c r="D91" s="135" t="s">
        <v>226</v>
      </c>
      <c r="E91" s="137">
        <v>-13922</v>
      </c>
      <c r="F91" s="128" t="s">
        <v>237</v>
      </c>
      <c r="G91" s="127" t="s">
        <v>238</v>
      </c>
      <c r="H91" s="23"/>
      <c r="I91" s="23"/>
      <c r="J91" s="23"/>
      <c r="K91" s="23"/>
      <c r="L91" s="23"/>
      <c r="M91" s="23"/>
      <c r="N91" s="23"/>
      <c r="O91" s="23"/>
    </row>
    <row r="92" spans="1:15" ht="22.5">
      <c r="A92" s="134" t="s">
        <v>257</v>
      </c>
      <c r="B92" s="135" t="s">
        <v>222</v>
      </c>
      <c r="C92" s="136" t="s">
        <v>222</v>
      </c>
      <c r="D92" s="135" t="s">
        <v>223</v>
      </c>
      <c r="E92" s="137">
        <v>-38</v>
      </c>
      <c r="F92" s="128" t="s">
        <v>237</v>
      </c>
      <c r="G92" s="127" t="s">
        <v>238</v>
      </c>
      <c r="H92" s="23"/>
      <c r="I92" s="23"/>
      <c r="J92" s="23"/>
      <c r="K92" s="23"/>
      <c r="L92" s="23"/>
      <c r="M92" s="23"/>
      <c r="N92" s="23"/>
      <c r="O92" s="23"/>
    </row>
    <row r="93" spans="1:15" ht="12.75">
      <c r="A93" s="134" t="s">
        <v>258</v>
      </c>
      <c r="B93" s="135" t="s">
        <v>222</v>
      </c>
      <c r="C93" s="136" t="s">
        <v>222</v>
      </c>
      <c r="D93" s="135" t="s">
        <v>223</v>
      </c>
      <c r="E93" s="137">
        <v>-16379</v>
      </c>
      <c r="F93" s="128" t="s">
        <v>237</v>
      </c>
      <c r="G93" s="127" t="s">
        <v>238</v>
      </c>
      <c r="H93" s="23"/>
      <c r="I93" s="23"/>
      <c r="J93" s="23"/>
      <c r="K93" s="23"/>
      <c r="L93" s="23"/>
      <c r="M93" s="23"/>
      <c r="N93" s="23"/>
      <c r="O93" s="23"/>
    </row>
    <row r="94" spans="1:15" ht="12.75">
      <c r="A94" s="134" t="s">
        <v>258</v>
      </c>
      <c r="B94" s="135" t="s">
        <v>222</v>
      </c>
      <c r="C94" s="136" t="s">
        <v>222</v>
      </c>
      <c r="D94" s="135" t="s">
        <v>228</v>
      </c>
      <c r="E94" s="137">
        <v>-2740</v>
      </c>
      <c r="F94" s="128" t="s">
        <v>237</v>
      </c>
      <c r="G94" s="127" t="s">
        <v>238</v>
      </c>
      <c r="H94" s="23"/>
      <c r="I94" s="23"/>
      <c r="J94" s="23"/>
      <c r="K94" s="23"/>
      <c r="L94" s="23"/>
      <c r="M94" s="23"/>
      <c r="N94" s="23"/>
      <c r="O94" s="23"/>
    </row>
    <row r="95" spans="1:15" ht="22.5">
      <c r="A95" s="134" t="s">
        <v>259</v>
      </c>
      <c r="B95" s="135" t="s">
        <v>222</v>
      </c>
      <c r="C95" s="136" t="s">
        <v>222</v>
      </c>
      <c r="D95" s="135" t="s">
        <v>223</v>
      </c>
      <c r="E95" s="137">
        <v>-1015</v>
      </c>
      <c r="F95" s="128" t="s">
        <v>237</v>
      </c>
      <c r="G95" s="127" t="s">
        <v>238</v>
      </c>
      <c r="H95" s="23"/>
      <c r="I95" s="23"/>
      <c r="J95" s="23"/>
      <c r="K95" s="23"/>
      <c r="L95" s="23"/>
      <c r="M95" s="23"/>
      <c r="N95" s="23"/>
      <c r="O95" s="23"/>
    </row>
    <row r="96" spans="1:15" ht="22.5">
      <c r="A96" s="134" t="s">
        <v>260</v>
      </c>
      <c r="B96" s="135" t="s">
        <v>222</v>
      </c>
      <c r="C96" s="136" t="s">
        <v>222</v>
      </c>
      <c r="D96" s="135" t="s">
        <v>240</v>
      </c>
      <c r="E96" s="137">
        <v>-16805</v>
      </c>
      <c r="F96" s="128" t="s">
        <v>237</v>
      </c>
      <c r="G96" s="127" t="s">
        <v>238</v>
      </c>
      <c r="H96" s="23"/>
      <c r="I96" s="23"/>
      <c r="J96" s="23"/>
      <c r="K96" s="23"/>
      <c r="L96" s="23"/>
      <c r="M96" s="23"/>
      <c r="N96" s="23"/>
      <c r="O96" s="23"/>
    </row>
    <row r="97" spans="1:15" ht="22.5">
      <c r="A97" s="134" t="s">
        <v>260</v>
      </c>
      <c r="B97" s="135" t="s">
        <v>222</v>
      </c>
      <c r="C97" s="136" t="s">
        <v>222</v>
      </c>
      <c r="D97" s="135" t="s">
        <v>228</v>
      </c>
      <c r="E97" s="137">
        <v>-1461</v>
      </c>
      <c r="F97" s="128" t="s">
        <v>237</v>
      </c>
      <c r="G97" s="127" t="s">
        <v>238</v>
      </c>
      <c r="H97" s="23"/>
      <c r="I97" s="23"/>
      <c r="J97" s="23"/>
      <c r="K97" s="23"/>
      <c r="L97" s="23"/>
      <c r="M97" s="23"/>
      <c r="N97" s="23"/>
      <c r="O97" s="23"/>
    </row>
    <row r="98" spans="1:15" ht="12.75">
      <c r="A98" s="134" t="s">
        <v>261</v>
      </c>
      <c r="B98" s="135" t="s">
        <v>222</v>
      </c>
      <c r="C98" s="136" t="s">
        <v>222</v>
      </c>
      <c r="D98" s="135" t="s">
        <v>223</v>
      </c>
      <c r="E98" s="137">
        <v>-710</v>
      </c>
      <c r="F98" s="128" t="s">
        <v>237</v>
      </c>
      <c r="G98" s="127" t="s">
        <v>238</v>
      </c>
      <c r="H98" s="23"/>
      <c r="I98" s="23"/>
      <c r="J98" s="23"/>
      <c r="K98" s="23"/>
      <c r="L98" s="23"/>
      <c r="M98" s="23"/>
      <c r="N98" s="23"/>
      <c r="O98" s="23"/>
    </row>
    <row r="99" spans="1:15" ht="12.75">
      <c r="A99" s="134" t="s">
        <v>262</v>
      </c>
      <c r="B99" s="135" t="s">
        <v>222</v>
      </c>
      <c r="C99" s="136" t="s">
        <v>222</v>
      </c>
      <c r="D99" s="135" t="s">
        <v>228</v>
      </c>
      <c r="E99" s="137">
        <v>-251</v>
      </c>
      <c r="F99" s="128" t="s">
        <v>237</v>
      </c>
      <c r="G99" s="127" t="s">
        <v>238</v>
      </c>
      <c r="H99" s="23"/>
      <c r="I99" s="23"/>
      <c r="J99" s="23"/>
      <c r="K99" s="23"/>
      <c r="L99" s="23"/>
      <c r="M99" s="23"/>
      <c r="N99" s="23"/>
      <c r="O99" s="23"/>
    </row>
    <row r="100" spans="1:15" ht="12.75">
      <c r="A100" s="134" t="s">
        <v>262</v>
      </c>
      <c r="B100" s="135" t="s">
        <v>222</v>
      </c>
      <c r="C100" s="136" t="s">
        <v>222</v>
      </c>
      <c r="D100" s="135" t="s">
        <v>240</v>
      </c>
      <c r="E100" s="137">
        <v>382</v>
      </c>
      <c r="F100" s="128" t="s">
        <v>237</v>
      </c>
      <c r="G100" s="127" t="s">
        <v>233</v>
      </c>
      <c r="H100" s="23"/>
      <c r="I100" s="23"/>
      <c r="J100" s="23"/>
      <c r="K100" s="23"/>
      <c r="L100" s="23"/>
      <c r="M100" s="23"/>
      <c r="N100" s="23"/>
      <c r="O100" s="23"/>
    </row>
    <row r="101" spans="1:15" ht="12.75">
      <c r="A101" s="134" t="s">
        <v>263</v>
      </c>
      <c r="B101" s="135" t="s">
        <v>222</v>
      </c>
      <c r="C101" s="136" t="s">
        <v>222</v>
      </c>
      <c r="D101" s="135" t="s">
        <v>223</v>
      </c>
      <c r="E101" s="137">
        <v>-36326</v>
      </c>
      <c r="F101" s="128" t="s">
        <v>237</v>
      </c>
      <c r="G101" s="127" t="s">
        <v>238</v>
      </c>
      <c r="H101" s="23"/>
      <c r="I101" s="23"/>
      <c r="J101" s="23"/>
      <c r="K101" s="23"/>
      <c r="L101" s="23"/>
      <c r="M101" s="23"/>
      <c r="N101" s="23"/>
      <c r="O101" s="23"/>
    </row>
    <row r="102" spans="1:15" ht="12.75">
      <c r="A102" s="134" t="s">
        <v>264</v>
      </c>
      <c r="B102" s="135" t="s">
        <v>222</v>
      </c>
      <c r="C102" s="136" t="s">
        <v>222</v>
      </c>
      <c r="D102" s="135" t="s">
        <v>240</v>
      </c>
      <c r="E102" s="137">
        <v>-2029</v>
      </c>
      <c r="F102" s="128" t="s">
        <v>237</v>
      </c>
      <c r="G102" s="127" t="s">
        <v>238</v>
      </c>
      <c r="H102" s="23"/>
      <c r="I102" s="23"/>
      <c r="J102" s="23"/>
      <c r="K102" s="23"/>
      <c r="L102" s="23"/>
      <c r="M102" s="23"/>
      <c r="N102" s="23"/>
      <c r="O102" s="23"/>
    </row>
    <row r="103" spans="1:15" ht="12.75">
      <c r="A103" s="134" t="s">
        <v>265</v>
      </c>
      <c r="B103" s="135" t="s">
        <v>222</v>
      </c>
      <c r="C103" s="136" t="s">
        <v>222</v>
      </c>
      <c r="D103" s="135" t="s">
        <v>223</v>
      </c>
      <c r="E103" s="137">
        <v>1770</v>
      </c>
      <c r="F103" s="128" t="s">
        <v>237</v>
      </c>
      <c r="G103" s="127" t="s">
        <v>233</v>
      </c>
      <c r="H103" s="23"/>
      <c r="I103" s="23"/>
      <c r="J103" s="23"/>
      <c r="K103" s="23"/>
      <c r="L103" s="23"/>
      <c r="M103" s="23"/>
      <c r="N103" s="23"/>
      <c r="O103" s="23"/>
    </row>
    <row r="104" spans="1:15" ht="22.5">
      <c r="A104" s="134" t="s">
        <v>266</v>
      </c>
      <c r="B104" s="135" t="s">
        <v>222</v>
      </c>
      <c r="C104" s="136" t="s">
        <v>222</v>
      </c>
      <c r="D104" s="135" t="s">
        <v>228</v>
      </c>
      <c r="E104" s="137">
        <v>-6066</v>
      </c>
      <c r="F104" s="128" t="s">
        <v>237</v>
      </c>
      <c r="G104" s="127" t="s">
        <v>238</v>
      </c>
      <c r="H104" s="23"/>
      <c r="I104" s="23"/>
      <c r="J104" s="23"/>
      <c r="K104" s="23"/>
      <c r="L104" s="23"/>
      <c r="M104" s="23"/>
      <c r="N104" s="23"/>
      <c r="O104" s="23"/>
    </row>
    <row r="105" spans="1:15" ht="22.5">
      <c r="A105" s="134" t="s">
        <v>267</v>
      </c>
      <c r="B105" s="135" t="s">
        <v>222</v>
      </c>
      <c r="C105" s="136" t="s">
        <v>222</v>
      </c>
      <c r="D105" s="135" t="s">
        <v>223</v>
      </c>
      <c r="E105" s="137">
        <v>-4689</v>
      </c>
      <c r="F105" s="128" t="s">
        <v>237</v>
      </c>
      <c r="G105" s="127" t="s">
        <v>238</v>
      </c>
      <c r="H105" s="23"/>
      <c r="I105" s="23"/>
      <c r="J105" s="23"/>
      <c r="K105" s="23"/>
      <c r="L105" s="23"/>
      <c r="M105" s="23"/>
      <c r="N105" s="23"/>
      <c r="O105" s="23"/>
    </row>
    <row r="106" spans="1:15" ht="22.5">
      <c r="A106" s="134" t="s">
        <v>267</v>
      </c>
      <c r="B106" s="135" t="s">
        <v>222</v>
      </c>
      <c r="C106" s="136" t="s">
        <v>222</v>
      </c>
      <c r="D106" s="135" t="s">
        <v>229</v>
      </c>
      <c r="E106" s="137">
        <v>-379</v>
      </c>
      <c r="F106" s="128" t="s">
        <v>237</v>
      </c>
      <c r="G106" s="127" t="s">
        <v>238</v>
      </c>
      <c r="H106" s="23"/>
      <c r="I106" s="23"/>
      <c r="J106" s="23"/>
      <c r="K106" s="23"/>
      <c r="L106" s="23"/>
      <c r="M106" s="23"/>
      <c r="N106" s="23"/>
      <c r="O106" s="23"/>
    </row>
    <row r="107" spans="1:15" ht="22.5">
      <c r="A107" s="134" t="s">
        <v>268</v>
      </c>
      <c r="B107" s="135" t="s">
        <v>222</v>
      </c>
      <c r="C107" s="136" t="s">
        <v>222</v>
      </c>
      <c r="D107" s="135" t="s">
        <v>229</v>
      </c>
      <c r="E107" s="137">
        <v>-908</v>
      </c>
      <c r="F107" s="128" t="s">
        <v>237</v>
      </c>
      <c r="G107" s="127" t="s">
        <v>238</v>
      </c>
      <c r="H107" s="23"/>
      <c r="I107" s="23"/>
      <c r="J107" s="23"/>
      <c r="K107" s="23"/>
      <c r="L107" s="23"/>
      <c r="M107" s="23"/>
      <c r="N107" s="23"/>
      <c r="O107" s="23"/>
    </row>
    <row r="108" spans="1:15" ht="22.5">
      <c r="A108" s="134" t="s">
        <v>269</v>
      </c>
      <c r="B108" s="135" t="s">
        <v>222</v>
      </c>
      <c r="C108" s="136" t="s">
        <v>222</v>
      </c>
      <c r="D108" s="135" t="s">
        <v>270</v>
      </c>
      <c r="E108" s="137">
        <v>1028</v>
      </c>
      <c r="F108" s="128" t="s">
        <v>237</v>
      </c>
      <c r="G108" s="127" t="s">
        <v>233</v>
      </c>
      <c r="H108" s="23"/>
      <c r="I108" s="23"/>
      <c r="J108" s="23"/>
      <c r="K108" s="23"/>
      <c r="L108" s="23"/>
      <c r="M108" s="23"/>
      <c r="N108" s="23"/>
      <c r="O108" s="23"/>
    </row>
    <row r="109" spans="1:15" ht="22.5">
      <c r="A109" s="134" t="s">
        <v>271</v>
      </c>
      <c r="B109" s="135" t="s">
        <v>222</v>
      </c>
      <c r="C109" s="136" t="s">
        <v>222</v>
      </c>
      <c r="D109" s="135" t="s">
        <v>227</v>
      </c>
      <c r="E109" s="137">
        <v>159</v>
      </c>
      <c r="F109" s="128" t="s">
        <v>237</v>
      </c>
      <c r="G109" s="127" t="s">
        <v>233</v>
      </c>
      <c r="H109" s="23"/>
      <c r="I109" s="23"/>
      <c r="J109" s="23"/>
      <c r="K109" s="23"/>
      <c r="L109" s="23"/>
      <c r="M109" s="23"/>
      <c r="N109" s="23"/>
      <c r="O109" s="23"/>
    </row>
    <row r="110" spans="1:15" ht="12.75">
      <c r="A110" s="134" t="s">
        <v>272</v>
      </c>
      <c r="B110" s="135" t="s">
        <v>222</v>
      </c>
      <c r="C110" s="136" t="s">
        <v>222</v>
      </c>
      <c r="D110" s="135" t="s">
        <v>223</v>
      </c>
      <c r="E110" s="137">
        <v>469</v>
      </c>
      <c r="F110" s="128" t="s">
        <v>237</v>
      </c>
      <c r="G110" s="127" t="s">
        <v>233</v>
      </c>
      <c r="H110" s="23"/>
      <c r="I110" s="23"/>
      <c r="J110" s="23"/>
      <c r="K110" s="23"/>
      <c r="L110" s="23"/>
      <c r="M110" s="23"/>
      <c r="N110" s="23"/>
      <c r="O110" s="23"/>
    </row>
    <row r="111" spans="1:15" ht="12.75">
      <c r="A111" s="134" t="s">
        <v>272</v>
      </c>
      <c r="B111" s="135" t="s">
        <v>222</v>
      </c>
      <c r="C111" s="136" t="s">
        <v>222</v>
      </c>
      <c r="D111" s="135" t="s">
        <v>227</v>
      </c>
      <c r="E111" s="137">
        <v>20</v>
      </c>
      <c r="F111" s="128" t="s">
        <v>237</v>
      </c>
      <c r="G111" s="127" t="s">
        <v>233</v>
      </c>
      <c r="H111" s="23"/>
      <c r="I111" s="23"/>
      <c r="J111" s="23"/>
      <c r="K111" s="23"/>
      <c r="L111" s="23"/>
      <c r="M111" s="23"/>
      <c r="N111" s="23"/>
      <c r="O111" s="23"/>
    </row>
    <row r="112" spans="1:7" ht="12.75">
      <c r="A112" s="134" t="s">
        <v>273</v>
      </c>
      <c r="B112" s="135" t="s">
        <v>222</v>
      </c>
      <c r="C112" s="136" t="s">
        <v>222</v>
      </c>
      <c r="D112" s="135" t="s">
        <v>223</v>
      </c>
      <c r="E112" s="137">
        <v>-842</v>
      </c>
      <c r="F112" s="128" t="s">
        <v>237</v>
      </c>
      <c r="G112" s="127" t="s">
        <v>238</v>
      </c>
    </row>
    <row r="113" spans="1:15" ht="12.75">
      <c r="A113" s="134" t="s">
        <v>273</v>
      </c>
      <c r="B113" s="135" t="s">
        <v>222</v>
      </c>
      <c r="C113" s="136" t="s">
        <v>222</v>
      </c>
      <c r="D113" s="135" t="s">
        <v>228</v>
      </c>
      <c r="E113" s="137">
        <v>529</v>
      </c>
      <c r="F113" s="128" t="s">
        <v>237</v>
      </c>
      <c r="G113" s="127" t="s">
        <v>233</v>
      </c>
      <c r="H113" s="23"/>
      <c r="I113" s="23"/>
      <c r="J113" s="23"/>
      <c r="K113" s="23"/>
      <c r="L113" s="23"/>
      <c r="M113" s="23"/>
      <c r="N113" s="23"/>
      <c r="O113" s="23"/>
    </row>
    <row r="114" spans="1:15" ht="12.75">
      <c r="A114" s="134" t="s">
        <v>274</v>
      </c>
      <c r="B114" s="135" t="s">
        <v>222</v>
      </c>
      <c r="C114" s="136" t="s">
        <v>222</v>
      </c>
      <c r="D114" s="135" t="s">
        <v>223</v>
      </c>
      <c r="E114" s="137">
        <v>-17078</v>
      </c>
      <c r="F114" s="128" t="s">
        <v>237</v>
      </c>
      <c r="G114" s="127" t="s">
        <v>238</v>
      </c>
      <c r="H114" s="23"/>
      <c r="I114" s="23"/>
      <c r="J114" s="23"/>
      <c r="K114" s="23"/>
      <c r="L114" s="23"/>
      <c r="M114" s="23"/>
      <c r="N114" s="23"/>
      <c r="O114" s="23"/>
    </row>
    <row r="115" spans="1:15" ht="12.75">
      <c r="A115" s="134" t="s">
        <v>275</v>
      </c>
      <c r="B115" s="135" t="s">
        <v>222</v>
      </c>
      <c r="C115" s="136" t="s">
        <v>222</v>
      </c>
      <c r="D115" s="135" t="s">
        <v>229</v>
      </c>
      <c r="E115" s="137">
        <v>-89</v>
      </c>
      <c r="F115" s="128" t="s">
        <v>237</v>
      </c>
      <c r="G115" s="127" t="s">
        <v>238</v>
      </c>
      <c r="H115" s="23"/>
      <c r="I115" s="23"/>
      <c r="J115" s="23"/>
      <c r="K115" s="23"/>
      <c r="L115" s="23"/>
      <c r="M115" s="23"/>
      <c r="N115" s="23"/>
      <c r="O115" s="23"/>
    </row>
    <row r="116" spans="1:15" ht="12.75">
      <c r="A116" s="134" t="s">
        <v>276</v>
      </c>
      <c r="B116" s="135" t="s">
        <v>222</v>
      </c>
      <c r="C116" s="136" t="s">
        <v>222</v>
      </c>
      <c r="D116" s="135" t="s">
        <v>223</v>
      </c>
      <c r="E116" s="137">
        <v>-3054</v>
      </c>
      <c r="F116" s="128" t="s">
        <v>237</v>
      </c>
      <c r="G116" s="127" t="s">
        <v>238</v>
      </c>
      <c r="H116" s="23"/>
      <c r="I116" s="23"/>
      <c r="J116" s="23"/>
      <c r="K116" s="23"/>
      <c r="L116" s="23"/>
      <c r="M116" s="23"/>
      <c r="N116" s="23"/>
      <c r="O116" s="23"/>
    </row>
    <row r="117" spans="1:15" ht="12.75">
      <c r="A117" s="134" t="s">
        <v>277</v>
      </c>
      <c r="B117" s="135" t="s">
        <v>222</v>
      </c>
      <c r="C117" s="136" t="s">
        <v>222</v>
      </c>
      <c r="D117" s="135" t="s">
        <v>247</v>
      </c>
      <c r="E117" s="137">
        <v>-149146</v>
      </c>
      <c r="F117" s="128" t="s">
        <v>237</v>
      </c>
      <c r="G117" s="127" t="s">
        <v>238</v>
      </c>
      <c r="H117" s="23"/>
      <c r="I117" s="23"/>
      <c r="J117" s="23"/>
      <c r="K117" s="23"/>
      <c r="L117" s="23"/>
      <c r="M117" s="23"/>
      <c r="N117" s="23"/>
      <c r="O117" s="23"/>
    </row>
    <row r="118" spans="1:15" ht="12.75">
      <c r="A118" s="138" t="s">
        <v>278</v>
      </c>
      <c r="B118" s="135" t="s">
        <v>222</v>
      </c>
      <c r="C118" s="136" t="s">
        <v>222</v>
      </c>
      <c r="D118" s="139" t="s">
        <v>223</v>
      </c>
      <c r="E118" s="137">
        <v>-105</v>
      </c>
      <c r="F118" s="128" t="s">
        <v>237</v>
      </c>
      <c r="G118" s="127" t="s">
        <v>238</v>
      </c>
      <c r="H118" s="23"/>
      <c r="I118" s="23"/>
      <c r="J118" s="23"/>
      <c r="K118" s="23"/>
      <c r="L118" s="23"/>
      <c r="M118" s="23"/>
      <c r="N118" s="23"/>
      <c r="O118" s="23"/>
    </row>
    <row r="119" spans="1:15" ht="22.5">
      <c r="A119" s="138" t="s">
        <v>279</v>
      </c>
      <c r="B119" s="135" t="s">
        <v>222</v>
      </c>
      <c r="C119" s="136" t="s">
        <v>222</v>
      </c>
      <c r="D119" s="139" t="s">
        <v>223</v>
      </c>
      <c r="E119" s="137">
        <v>-45</v>
      </c>
      <c r="F119" s="128" t="s">
        <v>237</v>
      </c>
      <c r="G119" s="127" t="s">
        <v>238</v>
      </c>
      <c r="H119" s="23"/>
      <c r="I119" s="23"/>
      <c r="J119" s="23"/>
      <c r="K119" s="23"/>
      <c r="L119" s="23"/>
      <c r="M119" s="23"/>
      <c r="N119" s="23"/>
      <c r="O119" s="23"/>
    </row>
    <row r="120" spans="1:15" ht="22.5">
      <c r="A120" s="138" t="s">
        <v>280</v>
      </c>
      <c r="B120" s="135" t="s">
        <v>222</v>
      </c>
      <c r="C120" s="136" t="s">
        <v>222</v>
      </c>
      <c r="D120" s="139" t="s">
        <v>229</v>
      </c>
      <c r="E120" s="137">
        <v>-53</v>
      </c>
      <c r="F120" s="128" t="s">
        <v>237</v>
      </c>
      <c r="G120" s="127" t="s">
        <v>238</v>
      </c>
      <c r="H120" s="23"/>
      <c r="I120" s="23"/>
      <c r="J120" s="23"/>
      <c r="K120" s="23"/>
      <c r="L120" s="23"/>
      <c r="M120" s="23"/>
      <c r="N120" s="23"/>
      <c r="O120" s="23"/>
    </row>
    <row r="121" spans="1:15" ht="22.5">
      <c r="A121" s="138" t="s">
        <v>281</v>
      </c>
      <c r="B121" s="135" t="s">
        <v>222</v>
      </c>
      <c r="C121" s="136" t="s">
        <v>222</v>
      </c>
      <c r="D121" s="139" t="s">
        <v>227</v>
      </c>
      <c r="E121" s="137">
        <v>-23</v>
      </c>
      <c r="F121" s="128" t="s">
        <v>237</v>
      </c>
      <c r="G121" s="127" t="s">
        <v>238</v>
      </c>
      <c r="H121" s="23"/>
      <c r="I121" s="23"/>
      <c r="J121" s="23"/>
      <c r="K121" s="23"/>
      <c r="L121" s="23"/>
      <c r="M121" s="23"/>
      <c r="N121" s="23"/>
      <c r="O121" s="23"/>
    </row>
    <row r="122" spans="1:15" ht="22.5">
      <c r="A122" s="138" t="s">
        <v>282</v>
      </c>
      <c r="B122" s="135" t="s">
        <v>222</v>
      </c>
      <c r="C122" s="136" t="s">
        <v>222</v>
      </c>
      <c r="D122" s="139" t="s">
        <v>223</v>
      </c>
      <c r="E122" s="137">
        <v>-35</v>
      </c>
      <c r="F122" s="128" t="s">
        <v>237</v>
      </c>
      <c r="G122" s="127" t="s">
        <v>238</v>
      </c>
      <c r="H122" s="23"/>
      <c r="I122" s="23"/>
      <c r="J122" s="23"/>
      <c r="K122" s="23"/>
      <c r="L122" s="23"/>
      <c r="M122" s="23"/>
      <c r="N122" s="23"/>
      <c r="O122" s="23"/>
    </row>
    <row r="123" spans="1:15" ht="12.75">
      <c r="A123" s="138" t="s">
        <v>283</v>
      </c>
      <c r="B123" s="135" t="s">
        <v>222</v>
      </c>
      <c r="C123" s="136" t="s">
        <v>222</v>
      </c>
      <c r="D123" s="139" t="s">
        <v>223</v>
      </c>
      <c r="E123" s="137">
        <v>-15</v>
      </c>
      <c r="F123" s="128" t="s">
        <v>237</v>
      </c>
      <c r="G123" s="127" t="s">
        <v>238</v>
      </c>
      <c r="H123" s="23"/>
      <c r="I123" s="23"/>
      <c r="J123" s="23"/>
      <c r="K123" s="23"/>
      <c r="L123" s="23"/>
      <c r="M123" s="23"/>
      <c r="N123" s="23"/>
      <c r="O123" s="23"/>
    </row>
    <row r="124" spans="1:15" ht="22.5">
      <c r="A124" s="138" t="s">
        <v>284</v>
      </c>
      <c r="B124" s="135" t="s">
        <v>222</v>
      </c>
      <c r="C124" s="136" t="s">
        <v>222</v>
      </c>
      <c r="D124" s="139" t="s">
        <v>223</v>
      </c>
      <c r="E124" s="137">
        <v>-30</v>
      </c>
      <c r="F124" s="128" t="s">
        <v>237</v>
      </c>
      <c r="G124" s="127" t="s">
        <v>238</v>
      </c>
      <c r="H124" s="23"/>
      <c r="I124" s="23"/>
      <c r="J124" s="23"/>
      <c r="K124" s="23"/>
      <c r="L124" s="23"/>
      <c r="M124" s="23"/>
      <c r="N124" s="23"/>
      <c r="O124" s="23"/>
    </row>
    <row r="126" ht="12.75">
      <c r="A126" s="151" t="s">
        <v>291</v>
      </c>
    </row>
    <row r="127" ht="18.75">
      <c r="A127" s="151" t="s">
        <v>292</v>
      </c>
    </row>
    <row r="128" ht="18.75">
      <c r="A128" s="151" t="s">
        <v>297</v>
      </c>
    </row>
    <row r="129" ht="18.75">
      <c r="A129" s="151" t="s">
        <v>298</v>
      </c>
    </row>
  </sheetData>
  <mergeCells count="34">
    <mergeCell ref="F11:F12"/>
    <mergeCell ref="F13:F14"/>
    <mergeCell ref="F39:F40"/>
    <mergeCell ref="F41:F42"/>
    <mergeCell ref="F43:F44"/>
    <mergeCell ref="F45:F46"/>
    <mergeCell ref="A35:A36"/>
    <mergeCell ref="F35:F36"/>
    <mergeCell ref="A37:A38"/>
    <mergeCell ref="F37:F38"/>
    <mergeCell ref="A31:A32"/>
    <mergeCell ref="F31:F32"/>
    <mergeCell ref="A33:A34"/>
    <mergeCell ref="F33:F34"/>
    <mergeCell ref="A27:A28"/>
    <mergeCell ref="F27:F28"/>
    <mergeCell ref="A29:A30"/>
    <mergeCell ref="F29:F30"/>
    <mergeCell ref="A23:A24"/>
    <mergeCell ref="F23:F24"/>
    <mergeCell ref="A25:A26"/>
    <mergeCell ref="F25:F26"/>
    <mergeCell ref="A19:A20"/>
    <mergeCell ref="F19:F20"/>
    <mergeCell ref="A21:A22"/>
    <mergeCell ref="F21:F22"/>
    <mergeCell ref="A1:E1"/>
    <mergeCell ref="A2:E2"/>
    <mergeCell ref="A5:A6"/>
    <mergeCell ref="F5:F6"/>
    <mergeCell ref="A7:A8"/>
    <mergeCell ref="F7:F8"/>
    <mergeCell ref="A9:A10"/>
    <mergeCell ref="F9:F10"/>
  </mergeCells>
  <printOptions/>
  <pageMargins left="0.75" right="0.75" top="1" bottom="1" header="0" footer="0"/>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F226"/>
  <sheetViews>
    <sheetView workbookViewId="0" topLeftCell="A7">
      <selection activeCell="C31" sqref="C31"/>
    </sheetView>
  </sheetViews>
  <sheetFormatPr defaultColWidth="9.140625" defaultRowHeight="12.75"/>
  <cols>
    <col min="1" max="1" width="37.140625" style="0" customWidth="1"/>
    <col min="2" max="2" width="16.140625" style="0" customWidth="1"/>
  </cols>
  <sheetData>
    <row r="1" ht="12.75">
      <c r="A1" s="20" t="s">
        <v>27</v>
      </c>
    </row>
    <row r="2" spans="1:6" ht="58.5" customHeight="1">
      <c r="A2" s="180" t="s">
        <v>19</v>
      </c>
      <c r="B2" s="180"/>
      <c r="C2" s="180"/>
      <c r="D2" s="180"/>
      <c r="E2" s="180"/>
      <c r="F2" s="180"/>
    </row>
    <row r="3" ht="13.5" thickBot="1"/>
    <row r="4" spans="1:2" ht="13.5" thickBot="1">
      <c r="A4" s="33" t="s">
        <v>45</v>
      </c>
      <c r="B4" s="36" t="s">
        <v>18</v>
      </c>
    </row>
    <row r="5" spans="1:2" ht="12.75">
      <c r="A5" s="33" t="s">
        <v>14</v>
      </c>
      <c r="B5" s="48">
        <v>111473</v>
      </c>
    </row>
    <row r="6" spans="1:2" ht="12.75">
      <c r="A6" s="34" t="s">
        <v>46</v>
      </c>
      <c r="B6" s="49">
        <v>246.6</v>
      </c>
    </row>
    <row r="7" spans="1:2" ht="12.75">
      <c r="A7" s="34" t="s">
        <v>47</v>
      </c>
      <c r="B7" s="49">
        <v>1684.41</v>
      </c>
    </row>
    <row r="8" spans="1:2" ht="12.75">
      <c r="A8" s="34" t="s">
        <v>48</v>
      </c>
      <c r="B8" s="49">
        <v>-111</v>
      </c>
    </row>
    <row r="9" spans="1:2" ht="12.75">
      <c r="A9" s="34" t="s">
        <v>49</v>
      </c>
      <c r="B9" s="49">
        <v>-174</v>
      </c>
    </row>
    <row r="10" spans="1:2" ht="12.75">
      <c r="A10" s="34" t="s">
        <v>50</v>
      </c>
      <c r="B10" s="49">
        <v>-73</v>
      </c>
    </row>
    <row r="11" spans="1:2" ht="12.75">
      <c r="A11" s="50" t="s">
        <v>51</v>
      </c>
      <c r="B11" s="37">
        <v>289</v>
      </c>
    </row>
    <row r="12" spans="1:2" ht="13.5" thickBot="1">
      <c r="A12" s="34"/>
      <c r="B12" s="40"/>
    </row>
    <row r="13" spans="1:2" ht="13.5" thickBot="1">
      <c r="A13" s="51" t="s">
        <v>17</v>
      </c>
      <c r="B13" s="52">
        <f>SUM(B5:B12)</f>
        <v>113335.01000000001</v>
      </c>
    </row>
    <row r="15" ht="13.5" thickBot="1"/>
    <row r="16" spans="1:2" ht="12.75">
      <c r="A16" s="33" t="s">
        <v>52</v>
      </c>
      <c r="B16" s="36" t="s">
        <v>18</v>
      </c>
    </row>
    <row r="17" spans="1:2" ht="13.5" thickBot="1">
      <c r="A17" s="26"/>
      <c r="B17" s="37"/>
    </row>
    <row r="18" spans="1:2" ht="12.75">
      <c r="A18" s="53" t="s">
        <v>14</v>
      </c>
      <c r="B18" s="48">
        <v>103937</v>
      </c>
    </row>
    <row r="19" spans="1:2" ht="12.75">
      <c r="A19" s="54" t="s">
        <v>46</v>
      </c>
      <c r="B19" s="49">
        <v>211.64</v>
      </c>
    </row>
    <row r="20" spans="1:2" ht="12.75">
      <c r="A20" s="54" t="s">
        <v>47</v>
      </c>
      <c r="B20" s="49">
        <v>1445.62</v>
      </c>
    </row>
    <row r="21" spans="1:2" ht="12.75">
      <c r="A21" s="54" t="s">
        <v>53</v>
      </c>
      <c r="B21" s="55">
        <v>36</v>
      </c>
    </row>
    <row r="22" spans="1:2" ht="12.75">
      <c r="A22" s="54" t="s">
        <v>54</v>
      </c>
      <c r="B22" s="55">
        <v>-128</v>
      </c>
    </row>
    <row r="23" spans="1:2" ht="12.75">
      <c r="A23" s="54" t="s">
        <v>55</v>
      </c>
      <c r="B23" s="55">
        <v>-5</v>
      </c>
    </row>
    <row r="24" spans="1:2" ht="12.75">
      <c r="A24" s="54" t="s">
        <v>48</v>
      </c>
      <c r="B24" s="55">
        <v>217</v>
      </c>
    </row>
    <row r="25" spans="1:2" ht="12.75">
      <c r="A25" s="54" t="s">
        <v>49</v>
      </c>
      <c r="B25" s="55">
        <v>341</v>
      </c>
    </row>
    <row r="26" spans="1:2" ht="12.75">
      <c r="A26" s="54" t="s">
        <v>50</v>
      </c>
      <c r="B26" s="55">
        <v>142</v>
      </c>
    </row>
    <row r="27" spans="1:2" ht="12.75">
      <c r="A27" s="54" t="s">
        <v>285</v>
      </c>
      <c r="B27" s="55">
        <v>19</v>
      </c>
    </row>
    <row r="28" spans="1:2" ht="12.75">
      <c r="A28" s="56" t="s">
        <v>286</v>
      </c>
      <c r="B28" s="49">
        <f>-590-19</f>
        <v>-609</v>
      </c>
    </row>
    <row r="29" spans="1:2" ht="12.75">
      <c r="A29" s="54" t="s">
        <v>304</v>
      </c>
      <c r="B29" s="55" t="s">
        <v>305</v>
      </c>
    </row>
    <row r="30" spans="1:2" ht="13.5" thickBot="1">
      <c r="A30" s="54"/>
      <c r="B30" s="39"/>
    </row>
    <row r="31" spans="1:2" ht="13.5" thickBot="1">
      <c r="A31" s="51" t="s">
        <v>17</v>
      </c>
      <c r="B31" s="57">
        <f>+B18+B19+B20+B21+B22+B23+B24+B25+B26+B27+B28+B29</f>
        <v>105620.26</v>
      </c>
    </row>
    <row r="32" ht="45.75">
      <c r="A32" s="124" t="s">
        <v>287</v>
      </c>
    </row>
    <row r="33" ht="13.5" thickBot="1"/>
    <row r="34" spans="1:2" ht="12.75">
      <c r="A34" s="33" t="s">
        <v>56</v>
      </c>
      <c r="B34" s="36" t="s">
        <v>18</v>
      </c>
    </row>
    <row r="35" spans="1:2" ht="13.5" thickBot="1">
      <c r="A35" s="26"/>
      <c r="B35" s="37"/>
    </row>
    <row r="36" spans="1:2" ht="12.75">
      <c r="A36" s="33" t="s">
        <v>14</v>
      </c>
      <c r="B36" s="48">
        <v>65431</v>
      </c>
    </row>
    <row r="37" spans="1:2" ht="12.75">
      <c r="A37" s="34" t="s">
        <v>46</v>
      </c>
      <c r="B37" s="49">
        <v>129.84</v>
      </c>
    </row>
    <row r="38" spans="1:2" ht="12.75">
      <c r="A38" s="34" t="s">
        <v>47</v>
      </c>
      <c r="B38" s="49">
        <v>886.88</v>
      </c>
    </row>
    <row r="39" spans="1:2" ht="12.75">
      <c r="A39" s="34" t="s">
        <v>57</v>
      </c>
      <c r="B39" s="55">
        <v>-1007</v>
      </c>
    </row>
    <row r="40" spans="1:2" ht="12.75">
      <c r="A40" s="34" t="s">
        <v>58</v>
      </c>
      <c r="B40" s="55">
        <v>-731</v>
      </c>
    </row>
    <row r="41" spans="1:2" ht="12.75">
      <c r="A41" s="50" t="s">
        <v>59</v>
      </c>
      <c r="B41" s="55">
        <v>1115</v>
      </c>
    </row>
    <row r="42" spans="1:2" ht="12.75">
      <c r="A42" s="50" t="s">
        <v>53</v>
      </c>
      <c r="B42" s="58">
        <v>22</v>
      </c>
    </row>
    <row r="43" spans="1:2" ht="12.75">
      <c r="A43" s="50" t="s">
        <v>54</v>
      </c>
      <c r="B43" s="58">
        <v>-79</v>
      </c>
    </row>
    <row r="44" spans="1:2" ht="12.75">
      <c r="A44" s="50" t="s">
        <v>60</v>
      </c>
      <c r="B44" s="58">
        <v>-3</v>
      </c>
    </row>
    <row r="45" spans="1:2" ht="12.75">
      <c r="A45" s="54" t="s">
        <v>285</v>
      </c>
      <c r="B45" s="58">
        <v>12</v>
      </c>
    </row>
    <row r="46" spans="1:2" ht="12.75">
      <c r="A46" s="50" t="s">
        <v>286</v>
      </c>
      <c r="B46" s="59">
        <f>1147-12</f>
        <v>1135</v>
      </c>
    </row>
    <row r="47" spans="1:2" ht="13.5" thickBot="1">
      <c r="A47" s="34" t="s">
        <v>304</v>
      </c>
      <c r="B47" s="49">
        <v>8</v>
      </c>
    </row>
    <row r="48" spans="1:2" ht="13.5" thickBot="1">
      <c r="A48" s="60" t="s">
        <v>17</v>
      </c>
      <c r="B48" s="57">
        <f>SUM(B36:B47)</f>
        <v>66919.72</v>
      </c>
    </row>
    <row r="49" ht="45.75">
      <c r="A49" s="124" t="s">
        <v>287</v>
      </c>
    </row>
    <row r="50" ht="13.5" thickBot="1"/>
    <row r="51" spans="1:2" ht="12.75">
      <c r="A51" s="33" t="s">
        <v>61</v>
      </c>
      <c r="B51" s="61" t="s">
        <v>18</v>
      </c>
    </row>
    <row r="52" spans="1:2" ht="13.5" thickBot="1">
      <c r="A52" s="26"/>
      <c r="B52" s="62"/>
    </row>
    <row r="53" spans="1:2" ht="12.75">
      <c r="A53" s="33" t="s">
        <v>14</v>
      </c>
      <c r="B53" s="48">
        <v>85607</v>
      </c>
    </row>
    <row r="54" spans="1:2" ht="13.5" thickBot="1">
      <c r="A54" s="63"/>
      <c r="B54" s="58"/>
    </row>
    <row r="55" spans="1:2" ht="13.5" thickBot="1">
      <c r="A55" s="64" t="s">
        <v>17</v>
      </c>
      <c r="B55" s="65">
        <f>SUM(B53:B53)</f>
        <v>85607</v>
      </c>
    </row>
    <row r="56" spans="1:2" ht="12.75">
      <c r="A56" s="30"/>
      <c r="B56" s="66"/>
    </row>
    <row r="57" ht="13.5" thickBot="1">
      <c r="B57" s="67"/>
    </row>
    <row r="58" spans="1:2" ht="12.75">
      <c r="A58" s="33" t="s">
        <v>62</v>
      </c>
      <c r="B58" s="61" t="s">
        <v>18</v>
      </c>
    </row>
    <row r="59" spans="1:2" ht="13.5" thickBot="1">
      <c r="A59" s="26"/>
      <c r="B59" s="62"/>
    </row>
    <row r="60" spans="1:2" ht="12.75">
      <c r="A60" s="33" t="s">
        <v>14</v>
      </c>
      <c r="B60" s="48">
        <v>57187</v>
      </c>
    </row>
    <row r="61" spans="1:2" ht="13.5" thickBot="1">
      <c r="A61" s="34"/>
      <c r="B61" s="68"/>
    </row>
    <row r="62" spans="1:2" ht="13.5" thickBot="1">
      <c r="A62" s="60" t="s">
        <v>17</v>
      </c>
      <c r="B62" s="69">
        <f>SUM(B60:B60)</f>
        <v>57187</v>
      </c>
    </row>
    <row r="63" ht="12.75">
      <c r="B63" s="67"/>
    </row>
    <row r="64" ht="13.5" thickBot="1">
      <c r="B64" s="67"/>
    </row>
    <row r="65" spans="1:2" ht="12.75">
      <c r="A65" s="33" t="s">
        <v>63</v>
      </c>
      <c r="B65" s="61" t="s">
        <v>18</v>
      </c>
    </row>
    <row r="66" spans="1:2" ht="13.5" thickBot="1">
      <c r="A66" s="26"/>
      <c r="B66" s="62"/>
    </row>
    <row r="67" spans="1:2" ht="12.75">
      <c r="A67" s="33" t="s">
        <v>14</v>
      </c>
      <c r="B67" s="48">
        <v>0</v>
      </c>
    </row>
    <row r="68" spans="1:2" ht="12.75">
      <c r="A68" s="70" t="s">
        <v>64</v>
      </c>
      <c r="B68" s="55">
        <v>85607</v>
      </c>
    </row>
    <row r="69" spans="1:2" ht="13.5" thickBot="1">
      <c r="A69" s="63"/>
      <c r="B69" s="58"/>
    </row>
    <row r="70" spans="1:2" ht="13.5" thickBot="1">
      <c r="A70" s="64" t="s">
        <v>17</v>
      </c>
      <c r="B70" s="65">
        <f>+B67+B68</f>
        <v>85607</v>
      </c>
    </row>
    <row r="71" spans="1:2" ht="12.75">
      <c r="A71" s="30"/>
      <c r="B71" s="66"/>
    </row>
    <row r="72" ht="13.5" thickBot="1">
      <c r="B72" s="67"/>
    </row>
    <row r="73" spans="1:2" ht="12.75">
      <c r="A73" s="33" t="s">
        <v>65</v>
      </c>
      <c r="B73" s="61" t="s">
        <v>18</v>
      </c>
    </row>
    <row r="74" spans="1:2" ht="13.5" thickBot="1">
      <c r="A74" s="26"/>
      <c r="B74" s="62"/>
    </row>
    <row r="75" spans="1:2" ht="12.75">
      <c r="A75" s="33" t="s">
        <v>14</v>
      </c>
      <c r="B75" s="48">
        <v>0</v>
      </c>
    </row>
    <row r="76" spans="1:2" ht="12.75">
      <c r="A76" s="70" t="s">
        <v>64</v>
      </c>
      <c r="B76" s="55">
        <v>57187</v>
      </c>
    </row>
    <row r="77" spans="1:2" ht="13.5" thickBot="1">
      <c r="A77" s="34"/>
      <c r="B77" s="68"/>
    </row>
    <row r="78" spans="1:2" ht="13.5" thickBot="1">
      <c r="A78" s="60" t="s">
        <v>17</v>
      </c>
      <c r="B78" s="69">
        <f>+B75+B76</f>
        <v>57187</v>
      </c>
    </row>
    <row r="80" ht="13.5" thickBot="1"/>
    <row r="81" spans="1:2" ht="12.75">
      <c r="A81" s="33" t="s">
        <v>66</v>
      </c>
      <c r="B81" s="36" t="s">
        <v>18</v>
      </c>
    </row>
    <row r="82" spans="1:2" ht="13.5" thickBot="1">
      <c r="A82" s="26"/>
      <c r="B82" s="37"/>
    </row>
    <row r="83" spans="1:2" ht="12.75">
      <c r="A83" s="33" t="s">
        <v>14</v>
      </c>
      <c r="B83" s="48">
        <v>306902</v>
      </c>
    </row>
    <row r="84" spans="1:2" ht="12.75">
      <c r="A84" s="34" t="s">
        <v>46</v>
      </c>
      <c r="B84" s="49">
        <v>623.64</v>
      </c>
    </row>
    <row r="85" spans="1:2" ht="12.75">
      <c r="A85" s="34" t="s">
        <v>47</v>
      </c>
      <c r="B85" s="49">
        <v>4259.83</v>
      </c>
    </row>
    <row r="86" spans="1:2" ht="12.75">
      <c r="A86" s="34" t="s">
        <v>58</v>
      </c>
      <c r="B86" s="55">
        <v>16587</v>
      </c>
    </row>
    <row r="87" spans="1:2" ht="12.75">
      <c r="A87" s="50" t="s">
        <v>51</v>
      </c>
      <c r="B87" s="59">
        <f>+'[2]Tabel til udregning af priser'!$B$31</f>
        <v>-1789</v>
      </c>
    </row>
    <row r="88" spans="1:2" ht="12.75">
      <c r="A88" s="34"/>
      <c r="B88" s="49"/>
    </row>
    <row r="89" spans="1:2" ht="12.75">
      <c r="A89" s="34"/>
      <c r="B89" s="49"/>
    </row>
    <row r="90" spans="1:2" ht="13.5" thickBot="1">
      <c r="A90" s="34"/>
      <c r="B90" s="49"/>
    </row>
    <row r="91" spans="1:2" ht="13.5" thickBot="1">
      <c r="A91" s="60" t="s">
        <v>17</v>
      </c>
      <c r="B91" s="57">
        <f>SUM(B83:B90)</f>
        <v>326583.47000000003</v>
      </c>
    </row>
    <row r="93" ht="13.5" thickBot="1"/>
    <row r="94" spans="1:2" ht="12.75">
      <c r="A94" s="33" t="s">
        <v>67</v>
      </c>
      <c r="B94" s="36" t="s">
        <v>18</v>
      </c>
    </row>
    <row r="95" spans="1:2" ht="13.5" thickBot="1">
      <c r="A95" s="26"/>
      <c r="B95" s="71"/>
    </row>
    <row r="96" spans="1:2" ht="12.75">
      <c r="A96" s="33" t="s">
        <v>14</v>
      </c>
      <c r="B96" s="36">
        <v>9041</v>
      </c>
    </row>
    <row r="97" spans="1:2" ht="12.75">
      <c r="A97" s="34" t="s">
        <v>68</v>
      </c>
      <c r="B97" s="49">
        <v>-65</v>
      </c>
    </row>
    <row r="98" spans="1:2" ht="12.75">
      <c r="A98" s="34" t="s">
        <v>69</v>
      </c>
      <c r="B98" s="49">
        <v>-1</v>
      </c>
    </row>
    <row r="99" spans="1:2" ht="12.75">
      <c r="A99" s="34"/>
      <c r="B99" s="68"/>
    </row>
    <row r="100" spans="1:2" ht="13.5" thickBot="1">
      <c r="A100" s="35" t="s">
        <v>17</v>
      </c>
      <c r="B100" s="52">
        <f>SUM(B96:B99)</f>
        <v>8975</v>
      </c>
    </row>
    <row r="101" spans="1:2" ht="13.5" thickBot="1">
      <c r="A101" s="30"/>
      <c r="B101" s="72"/>
    </row>
    <row r="102" spans="1:2" ht="12.75">
      <c r="A102" s="33" t="s">
        <v>70</v>
      </c>
      <c r="B102" s="61" t="s">
        <v>18</v>
      </c>
    </row>
    <row r="103" spans="1:2" ht="13.5" thickBot="1">
      <c r="A103" s="26"/>
      <c r="B103" s="62"/>
    </row>
    <row r="104" spans="1:2" ht="12.75">
      <c r="A104" s="33" t="s">
        <v>14</v>
      </c>
      <c r="B104" s="36">
        <v>33011</v>
      </c>
    </row>
    <row r="105" spans="1:2" ht="12.75">
      <c r="A105" s="34" t="s">
        <v>46</v>
      </c>
      <c r="B105" s="49"/>
    </row>
    <row r="106" spans="1:2" ht="12.75">
      <c r="A106" s="34" t="s">
        <v>47</v>
      </c>
      <c r="B106" s="55">
        <v>209</v>
      </c>
    </row>
    <row r="107" spans="1:2" ht="12.75">
      <c r="A107" s="34" t="s">
        <v>288</v>
      </c>
      <c r="B107" s="55">
        <v>235</v>
      </c>
    </row>
    <row r="108" spans="1:2" ht="12.75">
      <c r="A108" s="34" t="s">
        <v>71</v>
      </c>
      <c r="B108" s="55">
        <v>41</v>
      </c>
    </row>
    <row r="109" spans="1:2" ht="13.5" thickBot="1">
      <c r="A109" s="35" t="s">
        <v>17</v>
      </c>
      <c r="B109" s="52">
        <f>SUM(B104:B108)</f>
        <v>33496</v>
      </c>
    </row>
    <row r="110" spans="1:2" ht="13.5" thickBot="1">
      <c r="A110" s="30"/>
      <c r="B110" s="72"/>
    </row>
    <row r="111" spans="1:2" ht="12.75">
      <c r="A111" s="33" t="s">
        <v>72</v>
      </c>
      <c r="B111" s="61" t="s">
        <v>18</v>
      </c>
    </row>
    <row r="112" spans="1:2" ht="13.5" thickBot="1">
      <c r="A112" s="26"/>
      <c r="B112" s="62"/>
    </row>
    <row r="113" spans="1:2" ht="12.75">
      <c r="A113" s="33" t="s">
        <v>14</v>
      </c>
      <c r="B113" s="36">
        <v>21125</v>
      </c>
    </row>
    <row r="114" spans="1:2" ht="12.75">
      <c r="A114" s="34" t="s">
        <v>46</v>
      </c>
      <c r="B114" s="37"/>
    </row>
    <row r="115" spans="1:2" ht="12.75">
      <c r="A115" s="34" t="s">
        <v>47</v>
      </c>
      <c r="B115" s="37">
        <v>218</v>
      </c>
    </row>
    <row r="116" spans="1:2" ht="12.75">
      <c r="A116" s="34" t="s">
        <v>71</v>
      </c>
      <c r="B116" s="49">
        <v>18</v>
      </c>
    </row>
    <row r="117" spans="1:2" ht="12.75">
      <c r="A117" s="34"/>
      <c r="B117" s="68"/>
    </row>
    <row r="118" spans="1:2" ht="13.5" thickBot="1">
      <c r="A118" s="35" t="s">
        <v>17</v>
      </c>
      <c r="B118" s="52">
        <f>SUM(B113:B117)</f>
        <v>21361</v>
      </c>
    </row>
    <row r="119" spans="1:2" ht="13.5" thickBot="1">
      <c r="A119" s="30"/>
      <c r="B119" s="72"/>
    </row>
    <row r="120" spans="1:2" ht="12.75">
      <c r="A120" s="33" t="s">
        <v>73</v>
      </c>
      <c r="B120" s="61" t="s">
        <v>18</v>
      </c>
    </row>
    <row r="121" spans="1:2" ht="13.5" thickBot="1">
      <c r="A121" s="26"/>
      <c r="B121" s="62"/>
    </row>
    <row r="122" spans="1:2" ht="12.75">
      <c r="A122" s="33" t="s">
        <v>14</v>
      </c>
      <c r="B122" s="36">
        <v>206075</v>
      </c>
    </row>
    <row r="123" spans="1:2" ht="12.75">
      <c r="A123" s="34" t="s">
        <v>46</v>
      </c>
      <c r="B123" s="37"/>
    </row>
    <row r="124" spans="1:2" ht="12.75">
      <c r="A124" s="34" t="s">
        <v>47</v>
      </c>
      <c r="B124" s="37">
        <v>2702</v>
      </c>
    </row>
    <row r="125" spans="1:2" ht="12.75">
      <c r="A125" s="34" t="s">
        <v>71</v>
      </c>
      <c r="B125" s="49">
        <v>507</v>
      </c>
    </row>
    <row r="126" spans="1:2" ht="12.75">
      <c r="A126" s="34"/>
      <c r="B126" s="68"/>
    </row>
    <row r="127" spans="1:2" ht="13.5" thickBot="1">
      <c r="A127" s="35" t="s">
        <v>17</v>
      </c>
      <c r="B127" s="52">
        <f>SUM(B118:B126)</f>
        <v>230645</v>
      </c>
    </row>
    <row r="128" spans="1:2" ht="12.75">
      <c r="A128" s="30"/>
      <c r="B128" s="73"/>
    </row>
    <row r="129" spans="1:2" ht="13.5" thickBot="1">
      <c r="A129" s="30"/>
      <c r="B129" s="73"/>
    </row>
    <row r="130" spans="1:2" ht="12.75">
      <c r="A130" s="33" t="s">
        <v>74</v>
      </c>
      <c r="B130" s="61" t="s">
        <v>18</v>
      </c>
    </row>
    <row r="131" spans="1:2" ht="13.5" thickBot="1">
      <c r="A131" s="26"/>
      <c r="B131" s="62"/>
    </row>
    <row r="132" spans="1:2" ht="12.75">
      <c r="A132" s="33" t="s">
        <v>14</v>
      </c>
      <c r="B132" s="36">
        <v>115993</v>
      </c>
    </row>
    <row r="133" spans="1:2" ht="12.75">
      <c r="A133" s="34" t="s">
        <v>46</v>
      </c>
      <c r="B133" s="37"/>
    </row>
    <row r="134" spans="1:2" ht="12.75">
      <c r="A134" s="34" t="s">
        <v>47</v>
      </c>
      <c r="B134" s="37">
        <v>1530</v>
      </c>
    </row>
    <row r="135" spans="1:2" ht="12.75">
      <c r="A135" s="34" t="s">
        <v>71</v>
      </c>
      <c r="B135" s="49">
        <v>-341</v>
      </c>
    </row>
    <row r="136" spans="1:2" ht="12.75">
      <c r="A136" s="34"/>
      <c r="B136" s="68"/>
    </row>
    <row r="137" spans="1:2" ht="12.75">
      <c r="A137" s="34"/>
      <c r="B137" s="68"/>
    </row>
    <row r="138" spans="1:2" ht="13.5" thickBot="1">
      <c r="A138" s="35" t="s">
        <v>17</v>
      </c>
      <c r="B138" s="52">
        <f>SUM(B129:B137)</f>
        <v>117182</v>
      </c>
    </row>
    <row r="139" spans="1:2" ht="13.5" thickBot="1">
      <c r="A139" s="30"/>
      <c r="B139" s="72"/>
    </row>
    <row r="140" spans="1:2" ht="12.75">
      <c r="A140" s="33" t="s">
        <v>75</v>
      </c>
      <c r="B140" s="61" t="s">
        <v>18</v>
      </c>
    </row>
    <row r="141" spans="1:2" ht="13.5" thickBot="1">
      <c r="A141" s="26"/>
      <c r="B141" s="62"/>
    </row>
    <row r="142" spans="1:2" ht="12.75">
      <c r="A142" s="33" t="s">
        <v>14</v>
      </c>
      <c r="B142" s="36">
        <v>210857</v>
      </c>
    </row>
    <row r="143" spans="1:2" ht="12.75">
      <c r="A143" s="34" t="s">
        <v>46</v>
      </c>
      <c r="B143" s="37"/>
    </row>
    <row r="144" spans="1:2" ht="12.75">
      <c r="A144" s="34" t="s">
        <v>47</v>
      </c>
      <c r="B144" s="37">
        <v>1665</v>
      </c>
    </row>
    <row r="145" spans="1:2" ht="12.75">
      <c r="A145" s="34" t="s">
        <v>71</v>
      </c>
      <c r="B145" s="49"/>
    </row>
    <row r="146" spans="1:2" ht="12.75">
      <c r="A146" s="34"/>
      <c r="B146" s="68"/>
    </row>
    <row r="147" spans="1:2" ht="12.75">
      <c r="A147" s="34"/>
      <c r="B147" s="68"/>
    </row>
    <row r="148" spans="1:2" ht="13.5" thickBot="1">
      <c r="A148" s="35" t="s">
        <v>17</v>
      </c>
      <c r="B148" s="52">
        <f>SUM(B139:B147)</f>
        <v>212522</v>
      </c>
    </row>
    <row r="149" spans="1:2" ht="12.75">
      <c r="A149" s="30"/>
      <c r="B149" s="72"/>
    </row>
    <row r="151" ht="13.5" thickBot="1"/>
    <row r="152" spans="1:2" ht="12.75">
      <c r="A152" s="74" t="s">
        <v>76</v>
      </c>
      <c r="B152" s="75" t="s">
        <v>18</v>
      </c>
    </row>
    <row r="153" spans="1:2" ht="13.5" thickBot="1">
      <c r="A153" s="76"/>
      <c r="B153" s="77"/>
    </row>
    <row r="154" spans="1:2" ht="12.75">
      <c r="A154" s="74" t="s">
        <v>14</v>
      </c>
      <c r="B154" s="78">
        <v>47888</v>
      </c>
    </row>
    <row r="155" spans="1:2" ht="12.75">
      <c r="A155" s="79" t="s">
        <v>46</v>
      </c>
      <c r="B155" s="80" t="s">
        <v>77</v>
      </c>
    </row>
    <row r="156" spans="1:2" ht="12.75">
      <c r="A156" s="79" t="s">
        <v>47</v>
      </c>
      <c r="B156" s="80" t="s">
        <v>78</v>
      </c>
    </row>
    <row r="157" spans="1:2" ht="12.75">
      <c r="A157" s="79" t="s">
        <v>79</v>
      </c>
      <c r="B157" s="80">
        <v>-125</v>
      </c>
    </row>
    <row r="158" spans="1:2" ht="12.75">
      <c r="A158" s="79" t="s">
        <v>80</v>
      </c>
      <c r="B158" s="80" t="s">
        <v>81</v>
      </c>
    </row>
    <row r="159" spans="1:2" ht="12.75">
      <c r="A159" s="79" t="s">
        <v>82</v>
      </c>
      <c r="B159" s="80">
        <v>-3</v>
      </c>
    </row>
    <row r="160" spans="1:2" ht="12.75">
      <c r="A160" s="79" t="s">
        <v>83</v>
      </c>
      <c r="B160" s="80" t="s">
        <v>84</v>
      </c>
    </row>
    <row r="161" spans="1:2" ht="12.75">
      <c r="A161" s="79" t="s">
        <v>83</v>
      </c>
      <c r="B161" s="80">
        <v>-208</v>
      </c>
    </row>
    <row r="162" spans="1:2" ht="12.75">
      <c r="A162" s="79" t="s">
        <v>85</v>
      </c>
      <c r="B162" s="80">
        <v>53</v>
      </c>
    </row>
    <row r="163" spans="1:2" ht="12.75">
      <c r="A163" s="79"/>
      <c r="B163" s="80">
        <f>SUM(B154:B162)</f>
        <v>47605</v>
      </c>
    </row>
    <row r="164" spans="1:2" ht="12.75">
      <c r="A164" s="79" t="s">
        <v>86</v>
      </c>
      <c r="B164" s="81">
        <v>-98</v>
      </c>
    </row>
    <row r="165" spans="1:2" ht="12.75">
      <c r="A165" s="79"/>
      <c r="B165" s="82"/>
    </row>
    <row r="166" spans="1:2" ht="13.5" thickBot="1">
      <c r="A166" s="79"/>
      <c r="B166" s="82"/>
    </row>
    <row r="167" spans="1:2" ht="13.5" thickBot="1">
      <c r="A167" s="83" t="s">
        <v>17</v>
      </c>
      <c r="B167" s="84">
        <f>SUM(B163:B166)</f>
        <v>47507</v>
      </c>
    </row>
    <row r="168" spans="1:2" ht="13.5" thickBot="1">
      <c r="A168" s="41"/>
      <c r="B168" s="41"/>
    </row>
    <row r="169" spans="1:2" ht="12.75">
      <c r="A169" s="74" t="s">
        <v>87</v>
      </c>
      <c r="B169" s="75" t="s">
        <v>18</v>
      </c>
    </row>
    <row r="170" spans="1:2" ht="13.5" thickBot="1">
      <c r="A170" s="76"/>
      <c r="B170" s="77"/>
    </row>
    <row r="171" spans="1:2" ht="12.75">
      <c r="A171" s="74" t="s">
        <v>14</v>
      </c>
      <c r="B171" s="85" t="s">
        <v>88</v>
      </c>
    </row>
    <row r="172" spans="1:2" ht="12.75">
      <c r="A172" s="79" t="s">
        <v>46</v>
      </c>
      <c r="B172" s="86" t="s">
        <v>89</v>
      </c>
    </row>
    <row r="173" spans="1:2" ht="12.75">
      <c r="A173" s="79" t="s">
        <v>47</v>
      </c>
      <c r="B173" s="86" t="s">
        <v>90</v>
      </c>
    </row>
    <row r="174" spans="1:2" ht="12.75">
      <c r="A174" s="79" t="s">
        <v>79</v>
      </c>
      <c r="B174" s="86" t="s">
        <v>91</v>
      </c>
    </row>
    <row r="175" spans="1:2" ht="12.75">
      <c r="A175" s="79" t="s">
        <v>92</v>
      </c>
      <c r="B175" s="86" t="s">
        <v>93</v>
      </c>
    </row>
    <row r="176" spans="1:2" ht="12.75">
      <c r="A176" s="79" t="s">
        <v>80</v>
      </c>
      <c r="B176" s="86" t="s">
        <v>94</v>
      </c>
    </row>
    <row r="177" spans="1:2" ht="12.75">
      <c r="A177" s="79" t="s">
        <v>95</v>
      </c>
      <c r="B177" s="86" t="s">
        <v>96</v>
      </c>
    </row>
    <row r="178" spans="1:2" ht="13.5" thickBot="1">
      <c r="A178" s="79"/>
      <c r="B178" s="86"/>
    </row>
    <row r="179" spans="1:2" ht="13.5" thickBot="1">
      <c r="A179" s="83" t="s">
        <v>17</v>
      </c>
      <c r="B179" s="84" t="s">
        <v>97</v>
      </c>
    </row>
    <row r="180" spans="1:2" ht="13.5" thickBot="1">
      <c r="A180" s="41"/>
      <c r="B180" s="41"/>
    </row>
    <row r="181" spans="1:2" ht="12.75">
      <c r="A181" s="74" t="s">
        <v>98</v>
      </c>
      <c r="B181" s="75" t="s">
        <v>18</v>
      </c>
    </row>
    <row r="182" spans="1:2" ht="13.5" thickBot="1">
      <c r="A182" s="76"/>
      <c r="B182" s="77"/>
    </row>
    <row r="183" spans="1:2" ht="12.75">
      <c r="A183" s="74" t="s">
        <v>14</v>
      </c>
      <c r="B183" s="85" t="s">
        <v>99</v>
      </c>
    </row>
    <row r="184" spans="1:2" ht="12.75">
      <c r="A184" s="79" t="s">
        <v>46</v>
      </c>
      <c r="B184" s="87">
        <v>372</v>
      </c>
    </row>
    <row r="185" spans="1:2" ht="12.75">
      <c r="A185" s="79" t="s">
        <v>47</v>
      </c>
      <c r="B185" s="87">
        <v>2542</v>
      </c>
    </row>
    <row r="186" spans="1:2" ht="12.75">
      <c r="A186" s="79" t="s">
        <v>83</v>
      </c>
      <c r="B186" s="87">
        <v>732</v>
      </c>
    </row>
    <row r="187" spans="1:2" ht="12.75">
      <c r="A187" s="79" t="s">
        <v>83</v>
      </c>
      <c r="B187" s="87">
        <v>-732</v>
      </c>
    </row>
    <row r="188" spans="1:2" ht="12.75">
      <c r="A188" s="79" t="s">
        <v>85</v>
      </c>
      <c r="B188" s="87">
        <v>707</v>
      </c>
    </row>
    <row r="189" spans="1:2" ht="13.5" thickBot="1">
      <c r="A189" s="79" t="s">
        <v>100</v>
      </c>
      <c r="B189" s="87">
        <f>-460000/1670</f>
        <v>-275.4491017964072</v>
      </c>
    </row>
    <row r="190" spans="1:2" ht="13.5" thickBot="1">
      <c r="A190" s="83" t="s">
        <v>17</v>
      </c>
      <c r="B190" s="88">
        <v>271090</v>
      </c>
    </row>
    <row r="191" spans="1:2" ht="13.5" thickBot="1">
      <c r="A191" s="41"/>
      <c r="B191" s="89"/>
    </row>
    <row r="192" spans="1:2" ht="12.75">
      <c r="A192" s="74" t="s">
        <v>101</v>
      </c>
      <c r="B192" s="75" t="s">
        <v>18</v>
      </c>
    </row>
    <row r="193" spans="1:2" ht="13.5" thickBot="1">
      <c r="A193" s="76"/>
      <c r="B193" s="77"/>
    </row>
    <row r="194" spans="1:2" ht="12.75">
      <c r="A194" s="74" t="s">
        <v>14</v>
      </c>
      <c r="B194" s="85" t="s">
        <v>102</v>
      </c>
    </row>
    <row r="195" spans="1:2" ht="12.75">
      <c r="A195" s="79" t="s">
        <v>103</v>
      </c>
      <c r="B195" s="90">
        <v>0.24</v>
      </c>
    </row>
    <row r="196" spans="1:2" ht="12.75">
      <c r="A196" s="79" t="s">
        <v>47</v>
      </c>
      <c r="B196" s="90">
        <v>1.63</v>
      </c>
    </row>
    <row r="197" spans="1:2" ht="12.75">
      <c r="A197" s="79" t="s">
        <v>85</v>
      </c>
      <c r="B197" s="90">
        <v>0</v>
      </c>
    </row>
    <row r="198" spans="1:2" ht="13.5" thickBot="1">
      <c r="A198" s="79" t="s">
        <v>100</v>
      </c>
      <c r="B198" s="90">
        <f>460000/45429</f>
        <v>10.125690638138634</v>
      </c>
    </row>
    <row r="199" spans="1:2" ht="13.5" thickBot="1">
      <c r="A199" s="83" t="s">
        <v>17</v>
      </c>
      <c r="B199" s="84" t="s">
        <v>104</v>
      </c>
    </row>
    <row r="200" spans="1:2" ht="13.5" thickBot="1">
      <c r="A200" s="91"/>
      <c r="B200" s="92"/>
    </row>
    <row r="201" spans="1:2" ht="12.75">
      <c r="A201" s="74" t="s">
        <v>105</v>
      </c>
      <c r="B201" s="75" t="s">
        <v>18</v>
      </c>
    </row>
    <row r="202" spans="1:2" ht="13.5" thickBot="1">
      <c r="A202" s="76"/>
      <c r="B202" s="77"/>
    </row>
    <row r="203" spans="1:2" ht="12.75">
      <c r="A203" s="74" t="s">
        <v>106</v>
      </c>
      <c r="B203" s="85" t="s">
        <v>107</v>
      </c>
    </row>
    <row r="204" spans="1:2" ht="12.75">
      <c r="A204" s="79"/>
      <c r="B204" s="90"/>
    </row>
    <row r="205" spans="1:2" ht="12.75">
      <c r="A205" s="79"/>
      <c r="B205" s="90"/>
    </row>
    <row r="206" spans="1:2" ht="12.75">
      <c r="A206" s="79" t="s">
        <v>85</v>
      </c>
      <c r="B206" s="90">
        <v>0</v>
      </c>
    </row>
    <row r="207" spans="1:2" ht="13.5" thickBot="1">
      <c r="A207" s="79"/>
      <c r="B207" s="90"/>
    </row>
    <row r="208" spans="1:2" ht="13.5" thickBot="1">
      <c r="A208" s="83" t="s">
        <v>17</v>
      </c>
      <c r="B208" s="84" t="s">
        <v>107</v>
      </c>
    </row>
    <row r="209" spans="1:2" ht="13.5" thickBot="1">
      <c r="A209" s="41"/>
      <c r="B209" s="41"/>
    </row>
    <row r="210" spans="1:2" ht="12.75">
      <c r="A210" s="74" t="s">
        <v>108</v>
      </c>
      <c r="B210" s="75" t="s">
        <v>18</v>
      </c>
    </row>
    <row r="211" spans="1:2" ht="13.5" thickBot="1">
      <c r="A211" s="76"/>
      <c r="B211" s="77"/>
    </row>
    <row r="212" spans="1:2" ht="12.75">
      <c r="A212" s="74" t="s">
        <v>106</v>
      </c>
      <c r="B212" s="85" t="s">
        <v>109</v>
      </c>
    </row>
    <row r="213" spans="1:2" ht="12.75">
      <c r="A213" s="79"/>
      <c r="B213" s="90"/>
    </row>
    <row r="214" spans="1:2" ht="12.75">
      <c r="A214" s="79"/>
      <c r="B214" s="90"/>
    </row>
    <row r="215" spans="1:2" ht="12.75">
      <c r="A215" s="79" t="s">
        <v>85</v>
      </c>
      <c r="B215" s="90">
        <v>-5</v>
      </c>
    </row>
    <row r="216" spans="1:2" ht="13.5" thickBot="1">
      <c r="A216" s="79"/>
      <c r="B216" s="90"/>
    </row>
    <row r="217" spans="1:2" ht="13.5" thickBot="1">
      <c r="A217" s="83" t="s">
        <v>17</v>
      </c>
      <c r="B217" s="84" t="s">
        <v>110</v>
      </c>
    </row>
    <row r="218" spans="1:2" ht="13.5" thickBot="1">
      <c r="A218" s="41"/>
      <c r="B218" s="41"/>
    </row>
    <row r="219" spans="1:2" ht="12.75">
      <c r="A219" s="74" t="s">
        <v>111</v>
      </c>
      <c r="B219" s="75" t="s">
        <v>18</v>
      </c>
    </row>
    <row r="220" spans="1:2" ht="13.5" thickBot="1">
      <c r="A220" s="76"/>
      <c r="B220" s="77"/>
    </row>
    <row r="221" spans="1:2" ht="12.75">
      <c r="A221" s="74" t="s">
        <v>106</v>
      </c>
      <c r="B221" s="85" t="s">
        <v>112</v>
      </c>
    </row>
    <row r="222" spans="1:2" ht="12.75">
      <c r="A222" s="79"/>
      <c r="B222" s="90"/>
    </row>
    <row r="223" spans="1:2" ht="12.75">
      <c r="A223" s="79"/>
      <c r="B223" s="90"/>
    </row>
    <row r="224" spans="1:2" ht="12.75">
      <c r="A224" s="79" t="s">
        <v>85</v>
      </c>
      <c r="B224" s="90">
        <v>1</v>
      </c>
    </row>
    <row r="225" spans="1:2" ht="13.5" thickBot="1">
      <c r="A225" s="79"/>
      <c r="B225" s="90"/>
    </row>
    <row r="226" spans="1:2" ht="13.5" thickBot="1">
      <c r="A226" s="83" t="s">
        <v>17</v>
      </c>
      <c r="B226" s="84" t="s">
        <v>113</v>
      </c>
    </row>
  </sheetData>
  <mergeCells count="1">
    <mergeCell ref="A2:F2"/>
  </mergeCells>
  <printOptions/>
  <pageMargins left="0.75" right="0.75" top="1" bottom="1" header="0" footer="0"/>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F196"/>
  <sheetViews>
    <sheetView workbookViewId="0" topLeftCell="A70">
      <selection activeCell="A147" sqref="A147"/>
    </sheetView>
  </sheetViews>
  <sheetFormatPr defaultColWidth="9.140625" defaultRowHeight="12.75"/>
  <cols>
    <col min="1" max="1" width="37.140625" style="0" customWidth="1"/>
    <col min="2" max="2" width="16.140625" style="0" customWidth="1"/>
  </cols>
  <sheetData>
    <row r="1" ht="12.75">
      <c r="A1" s="20" t="s">
        <v>28</v>
      </c>
    </row>
    <row r="2" spans="1:6" ht="58.5" customHeight="1">
      <c r="A2" s="180" t="s">
        <v>22</v>
      </c>
      <c r="B2" s="180"/>
      <c r="C2" s="180"/>
      <c r="D2" s="180"/>
      <c r="E2" s="180"/>
      <c r="F2" s="180"/>
    </row>
    <row r="3" ht="13.5" thickBot="1"/>
    <row r="4" spans="1:2" ht="12.75">
      <c r="A4" s="33" t="s">
        <v>114</v>
      </c>
      <c r="B4" s="36" t="s">
        <v>25</v>
      </c>
    </row>
    <row r="5" spans="1:2" ht="13.5" thickBot="1">
      <c r="A5" s="26"/>
      <c r="B5" s="37"/>
    </row>
    <row r="6" spans="1:2" ht="12.75">
      <c r="A6" s="33" t="s">
        <v>23</v>
      </c>
      <c r="B6" s="38" t="s">
        <v>115</v>
      </c>
    </row>
    <row r="7" spans="1:2" ht="12.75">
      <c r="A7" s="34" t="s">
        <v>116</v>
      </c>
      <c r="B7" s="39" t="s">
        <v>117</v>
      </c>
    </row>
    <row r="8" spans="1:2" ht="12.75">
      <c r="A8" s="34" t="s">
        <v>15</v>
      </c>
      <c r="B8" s="39"/>
    </row>
    <row r="9" spans="1:2" ht="13.5" thickBot="1">
      <c r="A9" s="34" t="s">
        <v>16</v>
      </c>
      <c r="B9" s="39"/>
    </row>
    <row r="10" spans="1:2" ht="13.5" thickBot="1">
      <c r="A10" s="60" t="s">
        <v>24</v>
      </c>
      <c r="B10" s="93" t="s">
        <v>118</v>
      </c>
    </row>
    <row r="12" ht="13.5" thickBot="1"/>
    <row r="13" spans="1:2" ht="12.75">
      <c r="A13" s="33" t="s">
        <v>119</v>
      </c>
      <c r="B13" s="36" t="s">
        <v>25</v>
      </c>
    </row>
    <row r="14" spans="1:2" ht="13.5" thickBot="1">
      <c r="A14" s="26"/>
      <c r="B14" s="37"/>
    </row>
    <row r="15" spans="1:2" ht="12.75">
      <c r="A15" s="33" t="s">
        <v>23</v>
      </c>
      <c r="B15" s="38" t="s">
        <v>118</v>
      </c>
    </row>
    <row r="16" spans="1:2" ht="12.75">
      <c r="A16" s="34" t="s">
        <v>116</v>
      </c>
      <c r="B16" s="39" t="s">
        <v>120</v>
      </c>
    </row>
    <row r="17" spans="1:2" ht="12.75">
      <c r="A17" s="34" t="s">
        <v>15</v>
      </c>
      <c r="B17" s="39"/>
    </row>
    <row r="18" spans="1:2" ht="13.5" thickBot="1">
      <c r="A18" s="34" t="s">
        <v>16</v>
      </c>
      <c r="B18" s="39"/>
    </row>
    <row r="19" spans="1:2" ht="13.5" thickBot="1">
      <c r="A19" s="60" t="s">
        <v>24</v>
      </c>
      <c r="B19" s="93" t="s">
        <v>121</v>
      </c>
    </row>
    <row r="21" ht="13.5" thickBot="1"/>
    <row r="22" spans="1:2" ht="12.75">
      <c r="A22" s="53" t="s">
        <v>122</v>
      </c>
      <c r="B22" s="36" t="s">
        <v>25</v>
      </c>
    </row>
    <row r="23" spans="1:2" ht="12.75">
      <c r="A23" s="37"/>
      <c r="B23" s="37"/>
    </row>
    <row r="24" spans="1:2" ht="12.75">
      <c r="A24" s="94" t="s">
        <v>23</v>
      </c>
      <c r="B24" s="39" t="s">
        <v>123</v>
      </c>
    </row>
    <row r="25" spans="1:2" ht="12.75">
      <c r="A25" s="54" t="s">
        <v>48</v>
      </c>
      <c r="B25" s="39" t="s">
        <v>120</v>
      </c>
    </row>
    <row r="26" spans="1:2" ht="12.75">
      <c r="A26" s="54" t="s">
        <v>49</v>
      </c>
      <c r="B26" s="39" t="s">
        <v>124</v>
      </c>
    </row>
    <row r="27" spans="1:2" ht="13.5" thickBot="1">
      <c r="A27" s="54" t="s">
        <v>50</v>
      </c>
      <c r="B27" s="39" t="s">
        <v>81</v>
      </c>
    </row>
    <row r="28" spans="1:2" ht="13.5" thickBot="1">
      <c r="A28" s="51" t="s">
        <v>24</v>
      </c>
      <c r="B28" s="93" t="s">
        <v>125</v>
      </c>
    </row>
    <row r="30" ht="13.5" thickBot="1"/>
    <row r="31" spans="1:2" ht="12.75">
      <c r="A31" s="33" t="s">
        <v>52</v>
      </c>
      <c r="B31" s="36" t="s">
        <v>25</v>
      </c>
    </row>
    <row r="32" spans="1:2" ht="13.5" thickBot="1">
      <c r="A32" s="26"/>
      <c r="B32" s="37"/>
    </row>
    <row r="33" spans="1:2" ht="12.75">
      <c r="A33" s="33" t="s">
        <v>23</v>
      </c>
      <c r="B33" s="38" t="s">
        <v>126</v>
      </c>
    </row>
    <row r="34" spans="1:2" ht="12.75">
      <c r="A34" s="54" t="s">
        <v>48</v>
      </c>
      <c r="B34" s="39" t="s">
        <v>127</v>
      </c>
    </row>
    <row r="35" spans="1:2" ht="12.75">
      <c r="A35" s="54" t="s">
        <v>49</v>
      </c>
      <c r="B35" s="39" t="s">
        <v>128</v>
      </c>
    </row>
    <row r="36" spans="1:2" ht="13.5" thickBot="1">
      <c r="A36" s="54" t="s">
        <v>50</v>
      </c>
      <c r="B36" s="39" t="s">
        <v>129</v>
      </c>
    </row>
    <row r="37" spans="1:2" ht="13.5" thickBot="1">
      <c r="A37" s="60" t="s">
        <v>24</v>
      </c>
      <c r="B37" s="93" t="s">
        <v>130</v>
      </c>
    </row>
    <row r="38" ht="13.5" thickBot="1"/>
    <row r="39" spans="1:2" ht="12.75">
      <c r="A39" s="33" t="s">
        <v>56</v>
      </c>
      <c r="B39" s="36" t="s">
        <v>25</v>
      </c>
    </row>
    <row r="40" spans="1:2" ht="13.5" thickBot="1">
      <c r="A40" s="26"/>
      <c r="B40" s="37"/>
    </row>
    <row r="41" spans="1:2" ht="12.75">
      <c r="A41" s="33" t="s">
        <v>23</v>
      </c>
      <c r="B41" s="38" t="s">
        <v>131</v>
      </c>
    </row>
    <row r="42" spans="1:2" ht="12.75">
      <c r="A42" s="34" t="s">
        <v>58</v>
      </c>
      <c r="B42" s="39" t="s">
        <v>132</v>
      </c>
    </row>
    <row r="43" spans="1:2" ht="12.75">
      <c r="A43" s="34" t="s">
        <v>133</v>
      </c>
      <c r="B43" s="39" t="s">
        <v>134</v>
      </c>
    </row>
    <row r="44" spans="1:2" ht="13.5" thickBot="1">
      <c r="A44" s="34"/>
      <c r="B44" s="39"/>
    </row>
    <row r="45" spans="1:2" ht="13.5" thickBot="1">
      <c r="A45" s="60" t="s">
        <v>24</v>
      </c>
      <c r="B45" s="93" t="s">
        <v>135</v>
      </c>
    </row>
    <row r="46" ht="13.5" thickBot="1"/>
    <row r="47" spans="1:2" ht="12.75">
      <c r="A47" s="33" t="s">
        <v>56</v>
      </c>
      <c r="B47" s="36" t="s">
        <v>25</v>
      </c>
    </row>
    <row r="48" spans="1:2" ht="13.5" thickBot="1">
      <c r="A48" s="26"/>
      <c r="B48" s="37"/>
    </row>
    <row r="49" spans="1:2" ht="12.75">
      <c r="A49" s="33" t="s">
        <v>23</v>
      </c>
      <c r="B49" s="38" t="s">
        <v>131</v>
      </c>
    </row>
    <row r="50" spans="1:2" ht="12.75">
      <c r="A50" s="34" t="s">
        <v>58</v>
      </c>
      <c r="B50" s="39" t="s">
        <v>132</v>
      </c>
    </row>
    <row r="51" spans="1:2" ht="12.75">
      <c r="A51" s="34" t="s">
        <v>133</v>
      </c>
      <c r="B51" s="39" t="s">
        <v>134</v>
      </c>
    </row>
    <row r="52" spans="1:2" ht="13.5" thickBot="1">
      <c r="A52" s="34"/>
      <c r="B52" s="39"/>
    </row>
    <row r="53" spans="1:2" ht="13.5" thickBot="1">
      <c r="A53" s="60" t="s">
        <v>24</v>
      </c>
      <c r="B53" s="93" t="s">
        <v>135</v>
      </c>
    </row>
    <row r="55" ht="13.5" thickBot="1"/>
    <row r="56" spans="1:2" ht="12.75">
      <c r="A56" s="33" t="s">
        <v>136</v>
      </c>
      <c r="B56" s="36" t="s">
        <v>25</v>
      </c>
    </row>
    <row r="57" spans="1:2" ht="13.5" thickBot="1">
      <c r="A57" s="26"/>
      <c r="B57" s="37"/>
    </row>
    <row r="58" spans="1:2" ht="12.75">
      <c r="A58" s="33" t="s">
        <v>23</v>
      </c>
      <c r="B58" s="38" t="s">
        <v>137</v>
      </c>
    </row>
    <row r="59" spans="1:2" ht="12.75">
      <c r="A59" s="34" t="s">
        <v>116</v>
      </c>
      <c r="B59" s="39" t="s">
        <v>138</v>
      </c>
    </row>
    <row r="60" spans="1:2" ht="12.75">
      <c r="A60" s="34" t="s">
        <v>15</v>
      </c>
      <c r="B60" s="39"/>
    </row>
    <row r="61" spans="1:2" ht="13.5" thickBot="1">
      <c r="A61" s="34" t="s">
        <v>16</v>
      </c>
      <c r="B61" s="39"/>
    </row>
    <row r="62" spans="1:2" ht="13.5" thickBot="1">
      <c r="A62" s="60" t="s">
        <v>24</v>
      </c>
      <c r="B62" s="93" t="s">
        <v>138</v>
      </c>
    </row>
    <row r="64" ht="13.5" thickBot="1"/>
    <row r="65" spans="1:2" ht="12.75">
      <c r="A65" s="33" t="s">
        <v>139</v>
      </c>
      <c r="B65" s="36" t="s">
        <v>25</v>
      </c>
    </row>
    <row r="66" spans="1:2" ht="13.5" thickBot="1">
      <c r="A66" s="26"/>
      <c r="B66" s="37"/>
    </row>
    <row r="67" spans="1:2" ht="12.75">
      <c r="A67" s="33" t="s">
        <v>23</v>
      </c>
      <c r="B67" s="38" t="s">
        <v>137</v>
      </c>
    </row>
    <row r="68" spans="1:2" ht="12.75">
      <c r="A68" s="34" t="s">
        <v>116</v>
      </c>
      <c r="B68" s="39" t="s">
        <v>127</v>
      </c>
    </row>
    <row r="69" spans="1:2" ht="12.75">
      <c r="A69" s="34" t="s">
        <v>15</v>
      </c>
      <c r="B69" s="39"/>
    </row>
    <row r="70" spans="1:2" ht="13.5" thickBot="1">
      <c r="A70" s="34" t="s">
        <v>16</v>
      </c>
      <c r="B70" s="39"/>
    </row>
    <row r="71" spans="1:2" ht="13.5" thickBot="1">
      <c r="A71" s="60" t="s">
        <v>24</v>
      </c>
      <c r="B71" s="93" t="s">
        <v>127</v>
      </c>
    </row>
    <row r="73" ht="13.5" thickBot="1"/>
    <row r="74" spans="1:2" ht="12.75">
      <c r="A74" s="33" t="s">
        <v>140</v>
      </c>
      <c r="B74" s="36" t="s">
        <v>25</v>
      </c>
    </row>
    <row r="75" spans="1:2" ht="13.5" thickBot="1">
      <c r="A75" s="26"/>
      <c r="B75" s="37"/>
    </row>
    <row r="76" spans="1:2" ht="12.75">
      <c r="A76" s="33" t="s">
        <v>23</v>
      </c>
      <c r="B76" s="38" t="s">
        <v>141</v>
      </c>
    </row>
    <row r="77" spans="1:2" ht="12.75">
      <c r="A77" s="34" t="s">
        <v>58</v>
      </c>
      <c r="B77" s="39" t="s">
        <v>142</v>
      </c>
    </row>
    <row r="78" spans="1:2" ht="12.75">
      <c r="A78" s="34"/>
      <c r="B78" s="39"/>
    </row>
    <row r="79" spans="1:2" ht="13.5" thickBot="1">
      <c r="A79" s="34"/>
      <c r="B79" s="39"/>
    </row>
    <row r="80" spans="1:2" ht="13.5" thickBot="1">
      <c r="A80" s="60" t="s">
        <v>24</v>
      </c>
      <c r="B80" s="93" t="s">
        <v>143</v>
      </c>
    </row>
    <row r="81" ht="13.5" thickBot="1"/>
    <row r="82" spans="1:2" ht="12.75">
      <c r="A82" s="33" t="s">
        <v>144</v>
      </c>
      <c r="B82" s="36" t="s">
        <v>25</v>
      </c>
    </row>
    <row r="83" spans="1:2" ht="13.5" thickBot="1">
      <c r="A83" s="26"/>
      <c r="B83" s="37"/>
    </row>
    <row r="84" spans="1:2" ht="12.75">
      <c r="A84" s="33" t="s">
        <v>14</v>
      </c>
      <c r="B84" s="36">
        <v>2640</v>
      </c>
    </row>
    <row r="85" spans="1:2" ht="12.75">
      <c r="A85" s="34" t="s">
        <v>83</v>
      </c>
      <c r="B85" s="37">
        <v>-22</v>
      </c>
    </row>
    <row r="86" spans="1:2" ht="12.75">
      <c r="A86" s="34" t="s">
        <v>145</v>
      </c>
      <c r="B86" s="37">
        <v>163</v>
      </c>
    </row>
    <row r="87" spans="1:2" ht="12.75">
      <c r="A87" s="34" t="s">
        <v>16</v>
      </c>
      <c r="B87" s="37"/>
    </row>
    <row r="88" spans="1:2" ht="13.5" thickBot="1">
      <c r="A88" s="35" t="s">
        <v>24</v>
      </c>
      <c r="B88" s="95">
        <f>SUM(B84:B86)</f>
        <v>2781</v>
      </c>
    </row>
    <row r="90" ht="13.5" thickBot="1"/>
    <row r="91" spans="1:2" ht="12.75">
      <c r="A91" s="33" t="s">
        <v>70</v>
      </c>
      <c r="B91" s="36" t="s">
        <v>25</v>
      </c>
    </row>
    <row r="92" spans="1:2" ht="13.5" thickBot="1">
      <c r="A92" s="26"/>
      <c r="B92" s="37"/>
    </row>
    <row r="93" spans="1:2" ht="12.75">
      <c r="A93" s="33" t="s">
        <v>23</v>
      </c>
      <c r="B93" s="36">
        <f>805+28+230+25+5280+4630</f>
        <v>10998</v>
      </c>
    </row>
    <row r="94" spans="1:2" ht="12.75">
      <c r="A94" s="34" t="s">
        <v>83</v>
      </c>
      <c r="B94" s="37">
        <f>-7-45-39</f>
        <v>-91</v>
      </c>
    </row>
    <row r="95" spans="1:2" ht="12.75">
      <c r="A95" s="34" t="s">
        <v>146</v>
      </c>
      <c r="B95" s="37">
        <v>-163</v>
      </c>
    </row>
    <row r="96" spans="1:2" ht="12.75">
      <c r="A96" s="34" t="s">
        <v>16</v>
      </c>
      <c r="B96" s="37"/>
    </row>
    <row r="97" spans="1:2" ht="13.5" thickBot="1">
      <c r="A97" s="35" t="s">
        <v>24</v>
      </c>
      <c r="B97" s="95">
        <f>SUM(B93:B96)</f>
        <v>10744</v>
      </c>
    </row>
    <row r="98" ht="13.5" thickBot="1"/>
    <row r="99" spans="1:2" ht="12.75">
      <c r="A99" s="33" t="s">
        <v>147</v>
      </c>
      <c r="B99" s="36" t="s">
        <v>25</v>
      </c>
    </row>
    <row r="100" spans="1:2" ht="13.5" thickBot="1">
      <c r="A100" s="26"/>
      <c r="B100" s="37"/>
    </row>
    <row r="101" spans="1:2" ht="12.75">
      <c r="A101" s="33" t="s">
        <v>23</v>
      </c>
      <c r="B101" s="36">
        <f>161+6863+4456</f>
        <v>11480</v>
      </c>
    </row>
    <row r="102" spans="1:2" ht="12.75">
      <c r="A102" s="34" t="s">
        <v>83</v>
      </c>
      <c r="B102" s="37">
        <f>-26-17</f>
        <v>-43</v>
      </c>
    </row>
    <row r="103" spans="1:2" ht="12.75">
      <c r="A103" s="34" t="s">
        <v>15</v>
      </c>
      <c r="B103" s="37"/>
    </row>
    <row r="104" spans="1:2" ht="12.75">
      <c r="A104" s="34" t="s">
        <v>16</v>
      </c>
      <c r="B104" s="37"/>
    </row>
    <row r="105" spans="1:2" ht="13.5" thickBot="1">
      <c r="A105" s="35" t="s">
        <v>24</v>
      </c>
      <c r="B105" s="95">
        <f>SUM(B101:B104)</f>
        <v>11437</v>
      </c>
    </row>
    <row r="106" spans="1:2" ht="13.5" thickBot="1">
      <c r="A106" s="30"/>
      <c r="B106" s="96"/>
    </row>
    <row r="107" spans="1:2" ht="12.75">
      <c r="A107" s="33" t="s">
        <v>73</v>
      </c>
      <c r="B107" s="36" t="s">
        <v>25</v>
      </c>
    </row>
    <row r="108" spans="1:2" ht="13.5" thickBot="1">
      <c r="A108" s="26"/>
      <c r="B108" s="37"/>
    </row>
    <row r="109" spans="1:2" ht="12.75">
      <c r="A109" s="33" t="s">
        <v>23</v>
      </c>
      <c r="B109" s="36">
        <v>288</v>
      </c>
    </row>
    <row r="110" spans="1:2" ht="12.75">
      <c r="A110" s="34" t="s">
        <v>83</v>
      </c>
      <c r="B110" s="37">
        <v>-3</v>
      </c>
    </row>
    <row r="111" spans="1:2" ht="12.75">
      <c r="A111" s="34" t="s">
        <v>15</v>
      </c>
      <c r="B111" s="37"/>
    </row>
    <row r="112" spans="1:2" ht="12.75">
      <c r="A112" s="34" t="s">
        <v>16</v>
      </c>
      <c r="B112" s="37"/>
    </row>
    <row r="113" spans="1:2" ht="13.5" thickBot="1">
      <c r="A113" s="35" t="s">
        <v>24</v>
      </c>
      <c r="B113" s="95">
        <f>SUM(B109:B112)</f>
        <v>285</v>
      </c>
    </row>
    <row r="114" spans="1:2" ht="13.5" thickBot="1">
      <c r="A114" s="30"/>
      <c r="B114" s="96"/>
    </row>
    <row r="115" spans="1:2" ht="12.75">
      <c r="A115" s="33" t="s">
        <v>148</v>
      </c>
      <c r="B115" s="36" t="s">
        <v>25</v>
      </c>
    </row>
    <row r="116" spans="1:2" ht="13.5" thickBot="1">
      <c r="A116" s="26"/>
      <c r="B116" s="37"/>
    </row>
    <row r="117" spans="1:2" ht="12.75">
      <c r="A117" s="33" t="s">
        <v>23</v>
      </c>
      <c r="B117" s="36">
        <f>209+108</f>
        <v>317</v>
      </c>
    </row>
    <row r="118" spans="1:2" ht="12.75">
      <c r="A118" s="34" t="s">
        <v>83</v>
      </c>
      <c r="B118" s="37">
        <v>-2</v>
      </c>
    </row>
    <row r="119" spans="1:2" ht="12.75">
      <c r="A119" s="34" t="s">
        <v>15</v>
      </c>
      <c r="B119" s="37"/>
    </row>
    <row r="120" spans="1:2" ht="12.75">
      <c r="A120" s="34" t="s">
        <v>16</v>
      </c>
      <c r="B120" s="37"/>
    </row>
    <row r="121" spans="1:2" ht="13.5" thickBot="1">
      <c r="A121" s="35" t="s">
        <v>24</v>
      </c>
      <c r="B121" s="95">
        <f>SUM(B117:B120)</f>
        <v>315</v>
      </c>
    </row>
    <row r="122" ht="13.5" thickBot="1"/>
    <row r="123" spans="1:2" ht="12.75">
      <c r="A123" s="33" t="s">
        <v>149</v>
      </c>
      <c r="B123" s="36" t="s">
        <v>25</v>
      </c>
    </row>
    <row r="124" spans="1:2" ht="13.5" thickBot="1">
      <c r="A124" s="26"/>
      <c r="B124" s="37"/>
    </row>
    <row r="125" spans="1:2" ht="12.75">
      <c r="A125" s="33" t="s">
        <v>23</v>
      </c>
      <c r="B125" s="36">
        <v>28</v>
      </c>
    </row>
    <row r="126" spans="1:2" ht="12.75">
      <c r="A126" s="34" t="s">
        <v>83</v>
      </c>
      <c r="B126" s="37">
        <v>0</v>
      </c>
    </row>
    <row r="127" spans="1:2" ht="12.75">
      <c r="A127" s="34" t="s">
        <v>15</v>
      </c>
      <c r="B127" s="37"/>
    </row>
    <row r="128" spans="1:2" ht="12.75">
      <c r="A128" s="34" t="s">
        <v>16</v>
      </c>
      <c r="B128" s="37"/>
    </row>
    <row r="129" spans="1:2" ht="13.5" thickBot="1">
      <c r="A129" s="35" t="s">
        <v>24</v>
      </c>
      <c r="B129" s="95">
        <f>SUM(B125:B128)</f>
        <v>28</v>
      </c>
    </row>
    <row r="131" spans="1:2" ht="12.75">
      <c r="A131" s="30"/>
      <c r="B131" s="96"/>
    </row>
    <row r="132" ht="13.5" thickBot="1"/>
    <row r="133" spans="1:2" ht="12.75">
      <c r="A133" s="74" t="s">
        <v>76</v>
      </c>
      <c r="B133" s="75" t="s">
        <v>25</v>
      </c>
    </row>
    <row r="134" spans="1:2" ht="13.5" thickBot="1">
      <c r="A134" s="76"/>
      <c r="B134" s="77"/>
    </row>
    <row r="135" spans="1:2" ht="12.75">
      <c r="A135" s="74" t="s">
        <v>23</v>
      </c>
      <c r="B135" s="85" t="s">
        <v>150</v>
      </c>
    </row>
    <row r="136" spans="1:2" ht="12.75">
      <c r="A136" s="79" t="s">
        <v>151</v>
      </c>
      <c r="B136" s="86" t="s">
        <v>152</v>
      </c>
    </row>
    <row r="137" spans="1:2" ht="12.75">
      <c r="A137" s="79" t="s">
        <v>151</v>
      </c>
      <c r="B137" s="86" t="s">
        <v>153</v>
      </c>
    </row>
    <row r="138" spans="1:2" ht="12.75">
      <c r="A138" s="79" t="s">
        <v>95</v>
      </c>
      <c r="B138" s="86" t="s">
        <v>152</v>
      </c>
    </row>
    <row r="139" spans="1:2" ht="12.75">
      <c r="A139" s="79" t="s">
        <v>15</v>
      </c>
      <c r="B139" s="86"/>
    </row>
    <row r="140" spans="1:2" ht="13.5" thickBot="1">
      <c r="A140" s="79" t="s">
        <v>16</v>
      </c>
      <c r="B140" s="86"/>
    </row>
    <row r="141" spans="1:2" ht="13.5" thickBot="1">
      <c r="A141" s="83" t="s">
        <v>24</v>
      </c>
      <c r="B141" s="84" t="s">
        <v>154</v>
      </c>
    </row>
    <row r="142" spans="1:2" ht="12.75">
      <c r="A142" s="41"/>
      <c r="B142" s="89"/>
    </row>
    <row r="143" spans="1:2" ht="13.5" thickBot="1">
      <c r="A143" s="41"/>
      <c r="B143" s="89"/>
    </row>
    <row r="144" spans="1:2" ht="12.75">
      <c r="A144" s="74" t="s">
        <v>155</v>
      </c>
      <c r="B144" s="75" t="s">
        <v>25</v>
      </c>
    </row>
    <row r="145" spans="1:2" ht="13.5" thickBot="1">
      <c r="A145" s="76"/>
      <c r="B145" s="77"/>
    </row>
    <row r="146" spans="1:2" ht="12.75">
      <c r="A146" s="74" t="s">
        <v>23</v>
      </c>
      <c r="B146" s="85" t="s">
        <v>156</v>
      </c>
    </row>
    <row r="147" spans="1:2" ht="12.75">
      <c r="A147" s="79" t="s">
        <v>83</v>
      </c>
      <c r="B147" s="86" t="s">
        <v>157</v>
      </c>
    </row>
    <row r="148" spans="1:2" ht="12.75">
      <c r="A148" s="79" t="s">
        <v>83</v>
      </c>
      <c r="B148" s="86" t="s">
        <v>158</v>
      </c>
    </row>
    <row r="149" spans="1:2" ht="12.75">
      <c r="A149" s="79" t="s">
        <v>95</v>
      </c>
      <c r="B149" s="86" t="s">
        <v>157</v>
      </c>
    </row>
    <row r="150" spans="1:2" ht="12.75">
      <c r="A150" s="79" t="s">
        <v>15</v>
      </c>
      <c r="B150" s="86"/>
    </row>
    <row r="151" spans="1:2" ht="13.5" thickBot="1">
      <c r="A151" s="79" t="s">
        <v>16</v>
      </c>
      <c r="B151" s="86"/>
    </row>
    <row r="152" spans="1:2" ht="13.5" thickBot="1">
      <c r="A152" s="83" t="s">
        <v>24</v>
      </c>
      <c r="B152" s="97" t="s">
        <v>159</v>
      </c>
    </row>
    <row r="153" spans="1:2" ht="13.5" thickBot="1">
      <c r="A153" s="41"/>
      <c r="B153" s="41"/>
    </row>
    <row r="154" spans="1:2" ht="12.75">
      <c r="A154" s="74" t="s">
        <v>160</v>
      </c>
      <c r="B154" s="75" t="s">
        <v>25</v>
      </c>
    </row>
    <row r="155" spans="1:2" ht="13.5" thickBot="1">
      <c r="A155" s="76"/>
      <c r="B155" s="77"/>
    </row>
    <row r="156" spans="1:2" ht="12.75">
      <c r="A156" s="74" t="s">
        <v>23</v>
      </c>
      <c r="B156" s="85" t="s">
        <v>161</v>
      </c>
    </row>
    <row r="157" spans="1:2" ht="12.75">
      <c r="A157" s="79" t="s">
        <v>95</v>
      </c>
      <c r="B157" s="86" t="s">
        <v>152</v>
      </c>
    </row>
    <row r="158" spans="1:2" ht="13.5" thickBot="1">
      <c r="A158" s="79"/>
      <c r="B158" s="86"/>
    </row>
    <row r="159" spans="1:2" ht="13.5" thickBot="1">
      <c r="A159" s="83" t="s">
        <v>24</v>
      </c>
      <c r="B159" s="97" t="s">
        <v>162</v>
      </c>
    </row>
    <row r="160" spans="1:2" ht="13.5" thickBot="1">
      <c r="A160" s="98"/>
      <c r="B160" s="99"/>
    </row>
    <row r="161" spans="1:2" ht="12.75">
      <c r="A161" s="74" t="s">
        <v>101</v>
      </c>
      <c r="B161" s="75" t="s">
        <v>25</v>
      </c>
    </row>
    <row r="162" spans="1:2" ht="13.5" thickBot="1">
      <c r="A162" s="76"/>
      <c r="B162" s="77"/>
    </row>
    <row r="163" spans="1:2" ht="12.75">
      <c r="A163" s="74" t="s">
        <v>163</v>
      </c>
      <c r="B163" s="85" t="s">
        <v>164</v>
      </c>
    </row>
    <row r="164" spans="1:2" ht="12.75">
      <c r="A164" s="79"/>
      <c r="B164" s="90"/>
    </row>
    <row r="165" spans="1:2" ht="12.75">
      <c r="A165" s="79" t="s">
        <v>85</v>
      </c>
      <c r="B165" s="90">
        <v>-280</v>
      </c>
    </row>
    <row r="166" spans="1:2" ht="12.75">
      <c r="A166" s="79"/>
      <c r="B166" s="90"/>
    </row>
    <row r="167" spans="1:2" ht="12.75">
      <c r="A167" s="79"/>
      <c r="B167" s="90"/>
    </row>
    <row r="168" spans="1:2" ht="13.5" thickBot="1">
      <c r="A168" s="100"/>
      <c r="B168" s="101"/>
    </row>
    <row r="169" spans="1:2" ht="13.5" thickBot="1">
      <c r="A169" s="83" t="s">
        <v>24</v>
      </c>
      <c r="B169" s="102" t="s">
        <v>165</v>
      </c>
    </row>
    <row r="170" spans="1:2" ht="13.5" thickBot="1">
      <c r="A170" s="41"/>
      <c r="B170" s="41"/>
    </row>
    <row r="171" spans="1:2" ht="12.75">
      <c r="A171" s="74" t="s">
        <v>105</v>
      </c>
      <c r="B171" s="75" t="s">
        <v>25</v>
      </c>
    </row>
    <row r="172" spans="1:2" ht="13.5" thickBot="1">
      <c r="A172" s="76"/>
      <c r="B172" s="77"/>
    </row>
    <row r="173" spans="1:2" ht="12.75">
      <c r="A173" s="74" t="s">
        <v>163</v>
      </c>
      <c r="B173" s="85" t="s">
        <v>166</v>
      </c>
    </row>
    <row r="174" spans="1:2" ht="12.75">
      <c r="A174" s="79"/>
      <c r="B174" s="90"/>
    </row>
    <row r="175" spans="1:2" ht="12.75">
      <c r="A175" s="79"/>
      <c r="B175" s="90"/>
    </row>
    <row r="176" spans="1:2" ht="12.75">
      <c r="A176" s="79" t="s">
        <v>85</v>
      </c>
      <c r="B176" s="90">
        <v>-784</v>
      </c>
    </row>
    <row r="177" spans="1:2" ht="13.5" thickBot="1">
      <c r="A177" s="79"/>
      <c r="B177" s="90"/>
    </row>
    <row r="178" spans="1:2" ht="13.5" thickBot="1">
      <c r="A178" s="83" t="s">
        <v>24</v>
      </c>
      <c r="B178" s="84" t="s">
        <v>167</v>
      </c>
    </row>
    <row r="179" spans="1:2" ht="13.5" thickBot="1">
      <c r="A179" s="41"/>
      <c r="B179" s="41"/>
    </row>
    <row r="180" spans="1:2" ht="12.75">
      <c r="A180" s="74" t="s">
        <v>108</v>
      </c>
      <c r="B180" s="75" t="s">
        <v>25</v>
      </c>
    </row>
    <row r="181" spans="1:2" ht="13.5" thickBot="1">
      <c r="A181" s="76"/>
      <c r="B181" s="77"/>
    </row>
    <row r="182" spans="1:2" ht="12.75">
      <c r="A182" s="74" t="s">
        <v>163</v>
      </c>
      <c r="B182" s="85" t="s">
        <v>166</v>
      </c>
    </row>
    <row r="183" spans="1:2" ht="12.75">
      <c r="A183" s="79"/>
      <c r="B183" s="90"/>
    </row>
    <row r="184" spans="1:2" ht="12.75">
      <c r="A184" s="79"/>
      <c r="B184" s="90"/>
    </row>
    <row r="185" spans="1:2" ht="12.75">
      <c r="A185" s="79" t="s">
        <v>85</v>
      </c>
      <c r="B185" s="103">
        <v>-293</v>
      </c>
    </row>
    <row r="186" spans="1:2" ht="13.5" thickBot="1">
      <c r="A186" s="79"/>
      <c r="B186" s="90"/>
    </row>
    <row r="187" spans="1:2" ht="13.5" thickBot="1">
      <c r="A187" s="83" t="s">
        <v>24</v>
      </c>
      <c r="B187" s="84" t="s">
        <v>168</v>
      </c>
    </row>
    <row r="188" spans="1:2" ht="13.5" thickBot="1">
      <c r="A188" s="41"/>
      <c r="B188" s="41"/>
    </row>
    <row r="189" spans="1:2" ht="12.75">
      <c r="A189" s="74" t="s">
        <v>169</v>
      </c>
      <c r="B189" s="75" t="s">
        <v>25</v>
      </c>
    </row>
    <row r="190" spans="1:2" ht="13.5" thickBot="1">
      <c r="A190" s="76"/>
      <c r="B190" s="77"/>
    </row>
    <row r="191" spans="1:2" ht="12.75">
      <c r="A191" s="74" t="s">
        <v>163</v>
      </c>
      <c r="B191" s="85" t="s">
        <v>164</v>
      </c>
    </row>
    <row r="192" spans="1:2" ht="12.75">
      <c r="A192" s="79"/>
      <c r="B192" s="90"/>
    </row>
    <row r="193" spans="1:2" ht="12.75">
      <c r="A193" s="79"/>
      <c r="B193" s="90"/>
    </row>
    <row r="194" spans="1:2" ht="12.75">
      <c r="A194" s="79" t="s">
        <v>85</v>
      </c>
      <c r="B194" s="90">
        <v>-280</v>
      </c>
    </row>
    <row r="195" spans="1:2" ht="13.5" thickBot="1">
      <c r="A195" s="79"/>
      <c r="B195" s="90"/>
    </row>
    <row r="196" spans="1:2" ht="13.5" thickBot="1">
      <c r="A196" s="83" t="s">
        <v>24</v>
      </c>
      <c r="B196" s="84" t="s">
        <v>165</v>
      </c>
    </row>
  </sheetData>
  <mergeCells count="1">
    <mergeCell ref="A2:F2"/>
  </mergeCells>
  <printOptions/>
  <pageMargins left="0.75" right="0.75" top="1" bottom="1"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Økonomiforvaltningen, Københavns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Steenstrup Braad</dc:creator>
  <cp:keywords/>
  <dc:description/>
  <cp:lastModifiedBy>CI</cp:lastModifiedBy>
  <cp:lastPrinted>2006-10-25T14:10:48Z</cp:lastPrinted>
  <dcterms:created xsi:type="dcterms:W3CDTF">2005-06-10T11:21:12Z</dcterms:created>
  <dcterms:modified xsi:type="dcterms:W3CDTF">2006-11-02T14:58:59Z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LInviaDocumentId">
    <vt:lpwstr>{899C4E86-4506-405C-8A63-5503B585970D}</vt:lpwstr>
  </property>
  <property fmtid="{D5CDD505-2E9C-101B-9397-08002B2CF9AE}" pid="3" name="ICLInviaNewDocument">
    <vt:bool>false</vt:bool>
  </property>
  <property fmtid="{D5CDD505-2E9C-101B-9397-08002B2CF9AE}" pid="4" name="eDocWrapped">
    <vt:bool>true</vt:bool>
  </property>
  <property fmtid="{D5CDD505-2E9C-101B-9397-08002B2CF9AE}" pid="5" name="ICLInviaDenyAllSaves">
    <vt:bool>false</vt:bool>
  </property>
  <property fmtid="{D5CDD505-2E9C-101B-9397-08002B2CF9AE}" pid="6" name="ICLInviaReadOnly">
    <vt:bool>false</vt:bool>
  </property>
  <property fmtid="{D5CDD505-2E9C-101B-9397-08002B2CF9AE}" pid="7" name="ICLInviaLocalDocument">
    <vt:bool>true</vt:bool>
  </property>
  <property fmtid="{D5CDD505-2E9C-101B-9397-08002B2CF9AE}" pid="8" name="ICLInviaTemplate">
    <vt:bool>false</vt:bool>
  </property>
  <property fmtid="{D5CDD505-2E9C-101B-9397-08002B2CF9AE}" pid="9" name="ICLInviaIsBeingSaved">
    <vt:bool>true</vt:bool>
  </property>
  <property fmtid="{D5CDD505-2E9C-101B-9397-08002B2CF9AE}" pid="10" name="FujitsuDocumentOpenedAndNotYetMarkedAsEDocInExcel">
    <vt:bool>false</vt:bool>
  </property>
  <property fmtid="{D5CDD505-2E9C-101B-9397-08002B2CF9AE}" pid="11" name="ICLInviaForceDisplaySaveAs">
    <vt:bool>false</vt:bool>
  </property>
</Properties>
</file>