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28k\Desktop\"/>
    </mc:Choice>
  </mc:AlternateContent>
  <xr:revisionPtr revIDLastSave="0" documentId="8_{18ACD990-06F5-40F7-9D98-2A0300913CEA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Delltagerprisbereg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58" i="1"/>
  <c r="B61" i="1" s="1"/>
  <c r="B23" i="1" s="1"/>
  <c r="C14" i="1"/>
  <c r="B17" i="1" s="1"/>
  <c r="B20" i="1" s="1"/>
  <c r="B22" i="1" s="1"/>
  <c r="B24" i="1" l="1"/>
  <c r="B25" i="1" s="1"/>
  <c r="B26" i="1" s="1"/>
  <c r="B21" i="1"/>
  <c r="B29" i="1"/>
  <c r="B32" i="1" s="1"/>
  <c r="B34" i="1" l="1"/>
  <c r="B36" i="1" s="1"/>
  <c r="B37" i="1" s="1"/>
  <c r="B38" i="1" s="1"/>
  <c r="B33" i="1"/>
</calcChain>
</file>

<file path=xl/sharedStrings.xml><?xml version="1.0" encoding="utf-8"?>
<sst xmlns="http://schemas.openxmlformats.org/spreadsheetml/2006/main" count="62" uniqueCount="47">
  <si>
    <t>Egenbetaling deltagere i alt</t>
  </si>
  <si>
    <t>Almenundervisning</t>
  </si>
  <si>
    <t>Antal lektioner</t>
  </si>
  <si>
    <t>Beregningseksempel til vurdering af deltagernes egenbetaling</t>
  </si>
  <si>
    <t>Antal deltagere</t>
  </si>
  <si>
    <t>Lærerlønsudgift</t>
  </si>
  <si>
    <t>Egenbetaling pr. deltager</t>
  </si>
  <si>
    <t>Alle aftenskoler har faste omkostninger til annoncering, flyers, kontorhold mm.</t>
  </si>
  <si>
    <t xml:space="preserve">Disse udgifter fordeler sig på alle de hold der etableres og udgifterne skal tænkes ind </t>
  </si>
  <si>
    <t>muligt, at variere over hvor mange deltagere der budgetteres med på et hold</t>
  </si>
  <si>
    <t>Det er vigtigt for nye aftenskoler, at få overblik over hvilket antal</t>
  </si>
  <si>
    <t>Instrumentalundervisning/Handicapundervisning</t>
  </si>
  <si>
    <t xml:space="preserve">og hvor mange lektioner der budgetteres med. </t>
  </si>
  <si>
    <t>deltager man skal budgettere med. Herunder er der et beregnings-</t>
  </si>
  <si>
    <t>&lt;- Indsæt antal lektioner der budgetteres med</t>
  </si>
  <si>
    <t>&lt;- Indsæt antal deltagere der budgetteres med for at holdet kan oprettes</t>
  </si>
  <si>
    <t>Lærerlønsats pr undervisningslektion</t>
  </si>
  <si>
    <r>
      <t xml:space="preserve">Gældende lønsats der </t>
    </r>
    <r>
      <rPr>
        <b/>
        <i/>
        <sz val="10"/>
        <rFont val="Verdana"/>
        <family val="2"/>
      </rPr>
      <t>SKAL</t>
    </r>
    <r>
      <rPr>
        <b/>
        <sz val="10"/>
        <rFont val="Verdana"/>
        <family val="2"/>
      </rPr>
      <t xml:space="preserve"> anvendes</t>
    </r>
  </si>
  <si>
    <t>eksempler for almen- og handicap/insturmentalundervisning hvor det er</t>
  </si>
  <si>
    <t>i budgetteringen og lægges til deltagerbetalingen.</t>
  </si>
  <si>
    <r>
      <t xml:space="preserve">Vejledning: </t>
    </r>
    <r>
      <rPr>
        <sz val="10"/>
        <rFont val="Verdana"/>
        <family val="2"/>
      </rPr>
      <t>Udfyld de grønne celler med antal lektioner og budgetterede antal deltagere.</t>
    </r>
  </si>
  <si>
    <t>Fast administrationsomkostning pr. lek.</t>
  </si>
  <si>
    <t>Opsparing</t>
  </si>
  <si>
    <t>Buffer</t>
  </si>
  <si>
    <r>
      <t>OBS!!</t>
    </r>
    <r>
      <rPr>
        <sz val="10"/>
        <rFont val="Verdana"/>
        <family val="2"/>
      </rPr>
      <t xml:space="preserve"> Som noget nyt tilbyder beregningseksemplet at faste administrative omkostninger indregnes i samlet budget</t>
    </r>
  </si>
  <si>
    <t>Lønsats</t>
  </si>
  <si>
    <t>Udbetales der lederløn (ja/nej)?</t>
  </si>
  <si>
    <t>Kontorhold</t>
  </si>
  <si>
    <t>Ny Computer (engangsinvestering)</t>
  </si>
  <si>
    <t>Hjemmeside (opsætning)</t>
  </si>
  <si>
    <t>Regnskabsprogram mm.</t>
  </si>
  <si>
    <t>Kørsel</t>
  </si>
  <si>
    <t>Leje Lokale</t>
  </si>
  <si>
    <t>Tilskud lærerløn</t>
  </si>
  <si>
    <t xml:space="preserve">Administraionsomkostninger i alt </t>
  </si>
  <si>
    <t>Budgetteret antal lektioner i alt</t>
  </si>
  <si>
    <t>Budget</t>
  </si>
  <si>
    <t>Administraionsomkostninger (faste omkostninger)</t>
  </si>
  <si>
    <t>Andre omkostninger/opsparing</t>
  </si>
  <si>
    <t>(inkl. feriepenge)</t>
  </si>
  <si>
    <t>Administrationshjælp/revision</t>
  </si>
  <si>
    <t>Egenbetaling deltagere - LØN</t>
  </si>
  <si>
    <t>Egenbetaling deltagere - ADMINISTRATION</t>
  </si>
  <si>
    <t>Egenbetaling pr. PEA-deltagere</t>
  </si>
  <si>
    <t>…</t>
  </si>
  <si>
    <t>ja</t>
  </si>
  <si>
    <t>Hvis der afholdes andre IKKE tilskudsberettigede omkostninger, kan de anføres nedenfor i de grønne celler.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</si>
</sst>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0"/>
      <name val="Arial"/>
    </font>
    <font>
      <sz val="8"/>
      <name val="Arial"/>
    </font>
    <font>
      <b/>
      <sz val="10"/>
      <name val="Verdana"/>
      <family val="2"/>
    </font>
    <font>
      <sz val="10"/>
      <name val="Verdana"/>
      <family val="2"/>
    </font>
    <font>
      <b/>
      <i/>
      <sz val="10"/>
      <name val="Verdana"/>
      <family val="2"/>
    </font>
    <font>
      <i/>
      <sz val="8"/>
      <name val="Verdana"/>
      <family val="2"/>
    </font>
    <font>
      <sz val="10"/>
      <name val="Arial"/>
    </font>
    <font>
      <i/>
      <sz val="10"/>
      <name val="Verdana"/>
      <family val="2"/>
    </font>
    <font>
      <sz val="11"/>
      <color rgb="FF1313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5">
    <xf numFmtId="0" fontId="0" fillId="0" borderId="0" xfId="0"/>
    <xf numFmtId="0" fontId="3" fillId="5" borderId="4" xfId="0" applyFont="1" applyFill="1" applyBorder="1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4" fillId="6" borderId="0" xfId="0" applyFont="1" applyFill="1" applyProtection="1"/>
    <xf numFmtId="0" fontId="2" fillId="0" borderId="0" xfId="0" applyFont="1" applyFill="1" applyProtection="1"/>
    <xf numFmtId="2" fontId="3" fillId="0" borderId="0" xfId="0" applyNumberFormat="1" applyFont="1" applyProtection="1"/>
    <xf numFmtId="0" fontId="3" fillId="2" borderId="1" xfId="0" applyFont="1" applyFill="1" applyBorder="1" applyProtection="1"/>
    <xf numFmtId="2" fontId="3" fillId="2" borderId="2" xfId="0" applyNumberFormat="1" applyFont="1" applyFill="1" applyBorder="1" applyProtection="1"/>
    <xf numFmtId="0" fontId="3" fillId="2" borderId="3" xfId="0" applyFont="1" applyFill="1" applyBorder="1" applyProtection="1"/>
    <xf numFmtId="3" fontId="3" fillId="2" borderId="4" xfId="0" applyNumberFormat="1" applyFont="1" applyFill="1" applyBorder="1" applyProtection="1"/>
    <xf numFmtId="0" fontId="3" fillId="3" borderId="5" xfId="0" applyFont="1" applyFill="1" applyBorder="1" applyProtection="1"/>
    <xf numFmtId="3" fontId="3" fillId="3" borderId="6" xfId="0" applyNumberFormat="1" applyFont="1" applyFill="1" applyBorder="1" applyProtection="1"/>
    <xf numFmtId="0" fontId="3" fillId="4" borderId="7" xfId="0" applyFont="1" applyFill="1" applyBorder="1" applyProtection="1"/>
    <xf numFmtId="3" fontId="3" fillId="4" borderId="8" xfId="0" applyNumberFormat="1" applyFont="1" applyFill="1" applyBorder="1" applyProtection="1"/>
    <xf numFmtId="0" fontId="3" fillId="0" borderId="0" xfId="0" applyFont="1" applyFill="1" applyBorder="1" applyProtection="1"/>
    <xf numFmtId="3" fontId="3" fillId="0" borderId="0" xfId="0" applyNumberFormat="1" applyFont="1" applyFill="1" applyBorder="1" applyProtection="1"/>
    <xf numFmtId="165" fontId="3" fillId="0" borderId="0" xfId="1" applyNumberFormat="1" applyFont="1" applyProtection="1"/>
    <xf numFmtId="0" fontId="5" fillId="0" borderId="0" xfId="0" applyFont="1" applyProtection="1"/>
    <xf numFmtId="1" fontId="3" fillId="0" borderId="0" xfId="0" applyNumberFormat="1" applyFont="1" applyProtection="1"/>
    <xf numFmtId="0" fontId="3" fillId="5" borderId="0" xfId="0" applyFont="1" applyFill="1" applyProtection="1">
      <protection locked="0"/>
    </xf>
    <xf numFmtId="165" fontId="3" fillId="5" borderId="0" xfId="1" applyNumberFormat="1" applyFont="1" applyFill="1" applyProtection="1">
      <protection locked="0"/>
    </xf>
    <xf numFmtId="0" fontId="7" fillId="0" borderId="0" xfId="0" applyFont="1" applyProtection="1"/>
    <xf numFmtId="0" fontId="3" fillId="0" borderId="0" xfId="0" applyFont="1" applyProtection="1">
      <protection locked="0"/>
    </xf>
    <xf numFmtId="0" fontId="8" fillId="0" borderId="0" xfId="0" applyFont="1"/>
  </cellXfs>
  <cellStyles count="2">
    <cellStyle name="Komma" xfId="1" builtinId="3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5" formatCode="_ * #,##0_ ;_ * \-#,##0_ ;_ * &quot;-&quot;??_ ;_ @_ "/>
      <fill>
        <patternFill patternType="solid">
          <fgColor indexed="64"/>
          <bgColor rgb="FF92D05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5" formatCode="_ * #,##0_ ;_ * \-#,##0_ ;_ * &quot;-&quot;??_ ;_ @_ "/>
      <fill>
        <patternFill patternType="solid">
          <fgColor indexed="64"/>
          <bgColor rgb="FF92D05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protection locked="1" hidden="0"/>
    </dxf>
    <dxf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2" displayName="Tabel2" ref="A44:B52" totalsRowShown="0" headerRowDxfId="7" dataDxfId="6">
  <autoFilter ref="A44:B52" xr:uid="{00000000-0009-0000-0100-000002000000}"/>
  <tableColumns count="2">
    <tableColumn id="1" xr3:uid="{00000000-0010-0000-0000-000001000000}" name="Administraionsomkostninger (faste omkostninger)" dataDxfId="5"/>
    <tableColumn id="2" xr3:uid="{00000000-0010-0000-0000-000002000000}" name="Budget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3" displayName="Tabel3" ref="A53:B56" totalsRowShown="0" headerRowDxfId="3" dataDxfId="2">
  <autoFilter ref="A53:B56" xr:uid="{00000000-0009-0000-0100-000003000000}"/>
  <tableColumns count="2">
    <tableColumn id="1" xr3:uid="{00000000-0010-0000-0100-000001000000}" name="Andre omkostninger/opsparing" dataDxfId="1"/>
    <tableColumn id="2" xr3:uid="{00000000-0010-0000-0100-000002000000}" name="Budget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workbookViewId="0">
      <selection activeCell="B32" sqref="B32"/>
    </sheetView>
  </sheetViews>
  <sheetFormatPr defaultColWidth="9.140625" defaultRowHeight="12.75" x14ac:dyDescent="0.2"/>
  <cols>
    <col min="1" max="1" width="63.5703125" style="3" customWidth="1"/>
    <col min="2" max="2" width="12.7109375" style="3" customWidth="1"/>
    <col min="3" max="16384" width="9.140625" style="3"/>
  </cols>
  <sheetData>
    <row r="1" spans="1:5" x14ac:dyDescent="0.2">
      <c r="A1" s="2" t="s">
        <v>3</v>
      </c>
    </row>
    <row r="2" spans="1:5" x14ac:dyDescent="0.2">
      <c r="A2" s="3" t="s">
        <v>10</v>
      </c>
    </row>
    <row r="3" spans="1:5" x14ac:dyDescent="0.2">
      <c r="A3" s="3" t="s">
        <v>13</v>
      </c>
    </row>
    <row r="4" spans="1:5" x14ac:dyDescent="0.2">
      <c r="A4" s="3" t="s">
        <v>18</v>
      </c>
    </row>
    <row r="5" spans="1:5" x14ac:dyDescent="0.2">
      <c r="A5" s="3" t="s">
        <v>9</v>
      </c>
    </row>
    <row r="6" spans="1:5" x14ac:dyDescent="0.2">
      <c r="A6" s="3" t="s">
        <v>12</v>
      </c>
    </row>
    <row r="8" spans="1:5" x14ac:dyDescent="0.2">
      <c r="A8" s="2" t="s">
        <v>24</v>
      </c>
    </row>
    <row r="9" spans="1:5" x14ac:dyDescent="0.2">
      <c r="A9" s="3" t="s">
        <v>7</v>
      </c>
    </row>
    <row r="10" spans="1:5" x14ac:dyDescent="0.2">
      <c r="A10" s="3" t="s">
        <v>8</v>
      </c>
    </row>
    <row r="11" spans="1:5" x14ac:dyDescent="0.2">
      <c r="A11" s="3" t="s">
        <v>19</v>
      </c>
    </row>
    <row r="13" spans="1:5" ht="14.25" x14ac:dyDescent="0.2">
      <c r="B13" s="2" t="s">
        <v>25</v>
      </c>
      <c r="C13" s="24">
        <v>325.64999999999998</v>
      </c>
      <c r="D13" s="4" t="s">
        <v>39</v>
      </c>
      <c r="E13" s="5"/>
    </row>
    <row r="14" spans="1:5" x14ac:dyDescent="0.2">
      <c r="A14" s="3" t="s">
        <v>26</v>
      </c>
      <c r="B14" s="20" t="s">
        <v>45</v>
      </c>
      <c r="C14" s="6">
        <f>IF(B14="ja",C13*1.13,C13)</f>
        <v>367.98449999999991</v>
      </c>
    </row>
    <row r="15" spans="1:5" x14ac:dyDescent="0.2">
      <c r="D15" s="6"/>
    </row>
    <row r="16" spans="1:5" x14ac:dyDescent="0.2">
      <c r="A16" s="2" t="s">
        <v>1</v>
      </c>
    </row>
    <row r="17" spans="1:3" x14ac:dyDescent="0.2">
      <c r="A17" s="7" t="s">
        <v>16</v>
      </c>
      <c r="B17" s="8">
        <f>C14</f>
        <v>367.98449999999991</v>
      </c>
      <c r="C17" s="2" t="s">
        <v>17</v>
      </c>
    </row>
    <row r="18" spans="1:3" x14ac:dyDescent="0.2">
      <c r="A18" s="9" t="s">
        <v>2</v>
      </c>
      <c r="B18" s="1">
        <v>60</v>
      </c>
      <c r="C18" s="3" t="s">
        <v>14</v>
      </c>
    </row>
    <row r="19" spans="1:3" x14ac:dyDescent="0.2">
      <c r="A19" s="9" t="s">
        <v>4</v>
      </c>
      <c r="B19" s="1">
        <v>20</v>
      </c>
      <c r="C19" s="3" t="s">
        <v>15</v>
      </c>
    </row>
    <row r="20" spans="1:3" x14ac:dyDescent="0.2">
      <c r="A20" s="9" t="s">
        <v>5</v>
      </c>
      <c r="B20" s="10">
        <f>B17*B18</f>
        <v>22079.069999999996</v>
      </c>
    </row>
    <row r="21" spans="1:3" x14ac:dyDescent="0.2">
      <c r="A21" s="9" t="s">
        <v>33</v>
      </c>
      <c r="B21" s="10">
        <f>B20/3</f>
        <v>7359.6899999999987</v>
      </c>
    </row>
    <row r="22" spans="1:3" x14ac:dyDescent="0.2">
      <c r="A22" s="9" t="s">
        <v>41</v>
      </c>
      <c r="B22" s="10">
        <f>B20*2/3</f>
        <v>14719.379999999997</v>
      </c>
    </row>
    <row r="23" spans="1:3" x14ac:dyDescent="0.2">
      <c r="A23" s="9" t="s">
        <v>42</v>
      </c>
      <c r="B23" s="10">
        <f>B18*$B$61</f>
        <v>4285.7142857142862</v>
      </c>
    </row>
    <row r="24" spans="1:3" ht="13.5" thickBot="1" x14ac:dyDescent="0.25">
      <c r="A24" s="9" t="s">
        <v>0</v>
      </c>
      <c r="B24" s="10">
        <f>B22+B23</f>
        <v>19005.094285714284</v>
      </c>
    </row>
    <row r="25" spans="1:3" x14ac:dyDescent="0.2">
      <c r="A25" s="11" t="s">
        <v>6</v>
      </c>
      <c r="B25" s="12">
        <f>B24/B19</f>
        <v>950.25471428571416</v>
      </c>
    </row>
    <row r="26" spans="1:3" ht="13.5" thickBot="1" x14ac:dyDescent="0.25">
      <c r="A26" s="13" t="s">
        <v>43</v>
      </c>
      <c r="B26" s="14">
        <f>B25-(B18*6)</f>
        <v>590.25471428571416</v>
      </c>
    </row>
    <row r="28" spans="1:3" x14ac:dyDescent="0.2">
      <c r="A28" s="2" t="s">
        <v>11</v>
      </c>
    </row>
    <row r="29" spans="1:3" x14ac:dyDescent="0.2">
      <c r="A29" s="7" t="s">
        <v>16</v>
      </c>
      <c r="B29" s="8">
        <f>C14</f>
        <v>367.98449999999991</v>
      </c>
      <c r="C29" s="2" t="s">
        <v>17</v>
      </c>
    </row>
    <row r="30" spans="1:3" x14ac:dyDescent="0.2">
      <c r="A30" s="9" t="s">
        <v>2</v>
      </c>
      <c r="B30" s="1">
        <v>7</v>
      </c>
      <c r="C30" s="3" t="s">
        <v>14</v>
      </c>
    </row>
    <row r="31" spans="1:3" x14ac:dyDescent="0.2">
      <c r="A31" s="9" t="s">
        <v>4</v>
      </c>
      <c r="B31" s="1">
        <v>2</v>
      </c>
      <c r="C31" s="3" t="s">
        <v>15</v>
      </c>
    </row>
    <row r="32" spans="1:3" x14ac:dyDescent="0.2">
      <c r="A32" s="9" t="s">
        <v>5</v>
      </c>
      <c r="B32" s="10">
        <f>B30*B29</f>
        <v>2575.8914999999993</v>
      </c>
    </row>
    <row r="33" spans="1:2" x14ac:dyDescent="0.2">
      <c r="A33" s="9" t="s">
        <v>33</v>
      </c>
      <c r="B33" s="10">
        <f>B32/9*7</f>
        <v>2003.471166666666</v>
      </c>
    </row>
    <row r="34" spans="1:2" x14ac:dyDescent="0.2">
      <c r="A34" s="9" t="s">
        <v>41</v>
      </c>
      <c r="B34" s="10">
        <f>B32*2/9</f>
        <v>572.42033333333313</v>
      </c>
    </row>
    <row r="35" spans="1:2" x14ac:dyDescent="0.2">
      <c r="A35" s="9" t="s">
        <v>42</v>
      </c>
      <c r="B35" s="10">
        <f>B30*B60</f>
        <v>98</v>
      </c>
    </row>
    <row r="36" spans="1:2" ht="13.5" thickBot="1" x14ac:dyDescent="0.25">
      <c r="A36" s="9" t="s">
        <v>0</v>
      </c>
      <c r="B36" s="10">
        <f>B34+B35</f>
        <v>670.42033333333313</v>
      </c>
    </row>
    <row r="37" spans="1:2" x14ac:dyDescent="0.2">
      <c r="A37" s="11" t="s">
        <v>6</v>
      </c>
      <c r="B37" s="12">
        <f>B36/B31</f>
        <v>335.21016666666657</v>
      </c>
    </row>
    <row r="38" spans="1:2" ht="13.5" thickBot="1" x14ac:dyDescent="0.25">
      <c r="A38" s="13" t="s">
        <v>43</v>
      </c>
      <c r="B38" s="14">
        <f>B37-(B30*10)</f>
        <v>265.21016666666657</v>
      </c>
    </row>
    <row r="39" spans="1:2" x14ac:dyDescent="0.2">
      <c r="A39" s="15"/>
      <c r="B39" s="16"/>
    </row>
    <row r="40" spans="1:2" x14ac:dyDescent="0.2">
      <c r="A40" s="2" t="s">
        <v>20</v>
      </c>
    </row>
    <row r="42" spans="1:2" x14ac:dyDescent="0.2">
      <c r="A42" s="3" t="s">
        <v>46</v>
      </c>
    </row>
    <row r="44" spans="1:2" x14ac:dyDescent="0.2">
      <c r="A44" s="2" t="s">
        <v>37</v>
      </c>
      <c r="B44" s="3" t="s">
        <v>36</v>
      </c>
    </row>
    <row r="45" spans="1:2" x14ac:dyDescent="0.2">
      <c r="A45" s="3" t="s">
        <v>27</v>
      </c>
      <c r="B45" s="21">
        <v>1000</v>
      </c>
    </row>
    <row r="46" spans="1:2" x14ac:dyDescent="0.2">
      <c r="A46" s="3" t="s">
        <v>28</v>
      </c>
      <c r="B46" s="21">
        <v>0</v>
      </c>
    </row>
    <row r="47" spans="1:2" x14ac:dyDescent="0.2">
      <c r="A47" s="3" t="s">
        <v>40</v>
      </c>
      <c r="B47" s="21">
        <v>0</v>
      </c>
    </row>
    <row r="48" spans="1:2" x14ac:dyDescent="0.2">
      <c r="A48" s="3" t="s">
        <v>29</v>
      </c>
      <c r="B48" s="21">
        <v>0</v>
      </c>
    </row>
    <row r="49" spans="1:2" x14ac:dyDescent="0.2">
      <c r="A49" s="3" t="s">
        <v>30</v>
      </c>
      <c r="B49" s="21">
        <v>0</v>
      </c>
    </row>
    <row r="50" spans="1:2" x14ac:dyDescent="0.2">
      <c r="A50" s="3" t="s">
        <v>31</v>
      </c>
      <c r="B50" s="21">
        <v>0</v>
      </c>
    </row>
    <row r="51" spans="1:2" x14ac:dyDescent="0.2">
      <c r="A51" s="3" t="s">
        <v>32</v>
      </c>
      <c r="B51" s="21">
        <v>0</v>
      </c>
    </row>
    <row r="52" spans="1:2" x14ac:dyDescent="0.2">
      <c r="A52" s="23" t="s">
        <v>44</v>
      </c>
      <c r="B52" s="21"/>
    </row>
    <row r="53" spans="1:2" x14ac:dyDescent="0.2">
      <c r="A53" s="3" t="s">
        <v>38</v>
      </c>
      <c r="B53" s="17" t="s">
        <v>36</v>
      </c>
    </row>
    <row r="54" spans="1:2" x14ac:dyDescent="0.2">
      <c r="A54" s="3" t="s">
        <v>22</v>
      </c>
      <c r="B54" s="21">
        <v>0</v>
      </c>
    </row>
    <row r="55" spans="1:2" x14ac:dyDescent="0.2">
      <c r="A55" s="3" t="s">
        <v>23</v>
      </c>
      <c r="B55" s="21">
        <v>0</v>
      </c>
    </row>
    <row r="56" spans="1:2" x14ac:dyDescent="0.2">
      <c r="A56" s="23" t="s">
        <v>44</v>
      </c>
      <c r="B56" s="21"/>
    </row>
    <row r="57" spans="1:2" x14ac:dyDescent="0.2">
      <c r="B57" s="17"/>
    </row>
    <row r="58" spans="1:2" x14ac:dyDescent="0.2">
      <c r="A58" s="3" t="s">
        <v>34</v>
      </c>
      <c r="B58" s="17">
        <f>SUM(B45:B57)</f>
        <v>1000</v>
      </c>
    </row>
    <row r="60" spans="1:2" x14ac:dyDescent="0.2">
      <c r="A60" s="3" t="s">
        <v>35</v>
      </c>
      <c r="B60" s="20">
        <v>14</v>
      </c>
    </row>
    <row r="61" spans="1:2" x14ac:dyDescent="0.2">
      <c r="A61" s="18" t="s">
        <v>21</v>
      </c>
      <c r="B61" s="19">
        <f>B58/B60</f>
        <v>71.428571428571431</v>
      </c>
    </row>
    <row r="64" spans="1:2" x14ac:dyDescent="0.2">
      <c r="A64" s="22"/>
    </row>
  </sheetData>
  <sheetProtection selectLockedCells="1"/>
  <protectedRanges>
    <protectedRange sqref="B18:B19 B30:B31" name="Område1"/>
  </protectedRanges>
  <phoneticPr fontId="1" type="noConversion"/>
  <pageMargins left="0.75" right="0.75" top="1" bottom="1" header="0" footer="0"/>
  <pageSetup paperSize="9" orientation="portrait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Delltagerprisberegner</vt:lpstr>
    </vt:vector>
  </TitlesOfParts>
  <Company>Københavns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Anne Geisshirt Lorentzen</cp:lastModifiedBy>
  <dcterms:created xsi:type="dcterms:W3CDTF">2009-06-12T11:28:26Z</dcterms:created>
  <dcterms:modified xsi:type="dcterms:W3CDTF">2021-11-02T08:37:12Z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ckOfficeType">
    <vt:lpwstr>growBusiness Solutions</vt:lpwstr>
  </property>
  <property fmtid="{D5CDD505-2E9C-101B-9397-08002B2CF9AE}" pid="3" name="Server">
    <vt:lpwstr>kkedoc4:8080</vt:lpwstr>
  </property>
  <property fmtid="{D5CDD505-2E9C-101B-9397-08002B2CF9AE}" pid="4" name="Protocol">
    <vt:lpwstr>off</vt:lpwstr>
  </property>
  <property fmtid="{D5CDD505-2E9C-101B-9397-08002B2CF9AE}" pid="5" name="Site">
    <vt:lpwstr>/locator.aspx</vt:lpwstr>
  </property>
  <property fmtid="{D5CDD505-2E9C-101B-9397-08002B2CF9AE}" pid="6" name="FileID">
    <vt:lpwstr>30246213</vt:lpwstr>
  </property>
  <property fmtid="{D5CDD505-2E9C-101B-9397-08002B2CF9AE}" pid="7" name="VerID">
    <vt:lpwstr>0</vt:lpwstr>
  </property>
  <property fmtid="{D5CDD505-2E9C-101B-9397-08002B2CF9AE}" pid="8" name="FilePath">
    <vt:lpwstr>\\KK-edoc-FIL01\eDocUsers\work\kk\jh6s</vt:lpwstr>
  </property>
  <property fmtid="{D5CDD505-2E9C-101B-9397-08002B2CF9AE}" pid="9" name="FileName">
    <vt:lpwstr>2017-0238092-11 Beregning-af-deltagerpris-inkl-lederloen-og-administration_pr._15.11 30246213_21369344_0.XLSX</vt:lpwstr>
  </property>
  <property fmtid="{D5CDD505-2E9C-101B-9397-08002B2CF9AE}" pid="10" name="FullFileName">
    <vt:lpwstr>\\KK-edoc-FIL01\eDocUsers\work\kk\jh6s\2017-0238092-11 Beregning-af-deltagerpris-inkl-lederloen-og-administration_pr._15.11 30246213_21369344_0.XLSX</vt:lpwstr>
  </property>
</Properties>
</file>